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Лист2!$5:$6</definedName>
    <definedName name="_xlnm.Print_Area" localSheetId="0">Лист2!$A$1:$F$259</definedName>
  </definedNames>
  <calcPr calcId="145621"/>
</workbook>
</file>

<file path=xl/calcChain.xml><?xml version="1.0" encoding="utf-8"?>
<calcChain xmlns="http://schemas.openxmlformats.org/spreadsheetml/2006/main">
  <c r="D170" i="1" l="1"/>
  <c r="D85" i="1"/>
  <c r="D30" i="1"/>
  <c r="C170" i="1"/>
  <c r="C85" i="1"/>
  <c r="C30" i="1"/>
  <c r="B210" i="1"/>
  <c r="B170" i="1"/>
  <c r="B85" i="1"/>
  <c r="B30" i="1"/>
  <c r="F246" i="1"/>
  <c r="D246" i="1"/>
  <c r="C246" i="1"/>
  <c r="B246" i="1"/>
  <c r="E245" i="1"/>
  <c r="E246" i="1" s="1"/>
  <c r="F241" i="1"/>
  <c r="D241" i="1"/>
  <c r="C241" i="1"/>
  <c r="B241" i="1"/>
  <c r="E240" i="1"/>
  <c r="E241" i="1" s="1"/>
  <c r="F236" i="1"/>
  <c r="D236" i="1"/>
  <c r="C236" i="1"/>
  <c r="B236" i="1"/>
  <c r="E235" i="1"/>
  <c r="E236" i="1" s="1"/>
  <c r="F231" i="1"/>
  <c r="D231" i="1"/>
  <c r="C231" i="1"/>
  <c r="B231" i="1"/>
  <c r="E230" i="1"/>
  <c r="E231" i="1" s="1"/>
  <c r="F226" i="1" l="1"/>
  <c r="D226" i="1"/>
  <c r="C226" i="1"/>
  <c r="B226" i="1"/>
  <c r="E225" i="1"/>
  <c r="E226" i="1" s="1"/>
  <c r="F221" i="1"/>
  <c r="D221" i="1"/>
  <c r="C221" i="1"/>
  <c r="B221" i="1"/>
  <c r="E220" i="1"/>
  <c r="E221" i="1" s="1"/>
  <c r="F216" i="1"/>
  <c r="D216" i="1"/>
  <c r="C216" i="1"/>
  <c r="B216" i="1"/>
  <c r="E215" i="1"/>
  <c r="E216" i="1" s="1"/>
  <c r="F211" i="1"/>
  <c r="D211" i="1"/>
  <c r="C211" i="1"/>
  <c r="B211" i="1"/>
  <c r="E210" i="1"/>
  <c r="E211" i="1" s="1"/>
  <c r="F206" i="1"/>
  <c r="D206" i="1"/>
  <c r="C206" i="1"/>
  <c r="B206" i="1"/>
  <c r="E205" i="1"/>
  <c r="E206" i="1" s="1"/>
  <c r="F201" i="1"/>
  <c r="D201" i="1"/>
  <c r="C201" i="1"/>
  <c r="B201" i="1"/>
  <c r="E200" i="1"/>
  <c r="E201" i="1" s="1"/>
  <c r="F196" i="1"/>
  <c r="D196" i="1"/>
  <c r="C196" i="1"/>
  <c r="B196" i="1"/>
  <c r="E195" i="1"/>
  <c r="E196" i="1" s="1"/>
  <c r="F191" i="1"/>
  <c r="D191" i="1"/>
  <c r="C191" i="1"/>
  <c r="B191" i="1"/>
  <c r="E190" i="1"/>
  <c r="E191" i="1" s="1"/>
  <c r="F186" i="1"/>
  <c r="D186" i="1"/>
  <c r="C186" i="1"/>
  <c r="B186" i="1"/>
  <c r="E185" i="1"/>
  <c r="E186" i="1" s="1"/>
  <c r="F181" i="1"/>
  <c r="D181" i="1"/>
  <c r="C181" i="1"/>
  <c r="B181" i="1"/>
  <c r="E180" i="1"/>
  <c r="E181" i="1" s="1"/>
  <c r="F176" i="1"/>
  <c r="D176" i="1"/>
  <c r="C176" i="1"/>
  <c r="B176" i="1"/>
  <c r="E175" i="1"/>
  <c r="E176" i="1" s="1"/>
  <c r="F171" i="1"/>
  <c r="D171" i="1"/>
  <c r="C171" i="1"/>
  <c r="B171" i="1"/>
  <c r="E170" i="1"/>
  <c r="E171" i="1" s="1"/>
  <c r="F166" i="1"/>
  <c r="D166" i="1"/>
  <c r="C166" i="1"/>
  <c r="B166" i="1"/>
  <c r="E165" i="1"/>
  <c r="E166" i="1" s="1"/>
  <c r="F161" i="1"/>
  <c r="D161" i="1"/>
  <c r="C161" i="1"/>
  <c r="B161" i="1"/>
  <c r="E160" i="1"/>
  <c r="E161" i="1" s="1"/>
  <c r="F156" i="1"/>
  <c r="D156" i="1"/>
  <c r="C156" i="1"/>
  <c r="B156" i="1"/>
  <c r="E155" i="1"/>
  <c r="E156" i="1" s="1"/>
  <c r="F151" i="1"/>
  <c r="D151" i="1"/>
  <c r="C151" i="1"/>
  <c r="B151" i="1"/>
  <c r="E150" i="1"/>
  <c r="E151" i="1" s="1"/>
  <c r="F146" i="1"/>
  <c r="D146" i="1"/>
  <c r="C146" i="1"/>
  <c r="B146" i="1"/>
  <c r="E145" i="1"/>
  <c r="E146" i="1" s="1"/>
  <c r="F141" i="1"/>
  <c r="D141" i="1"/>
  <c r="C141" i="1"/>
  <c r="B141" i="1"/>
  <c r="E140" i="1"/>
  <c r="E141" i="1" s="1"/>
  <c r="F136" i="1"/>
  <c r="D136" i="1"/>
  <c r="C136" i="1"/>
  <c r="B136" i="1"/>
  <c r="E135" i="1"/>
  <c r="E136" i="1" s="1"/>
  <c r="F131" i="1"/>
  <c r="D131" i="1"/>
  <c r="C131" i="1"/>
  <c r="B131" i="1"/>
  <c r="E130" i="1"/>
  <c r="E131" i="1" s="1"/>
  <c r="F126" i="1"/>
  <c r="D126" i="1"/>
  <c r="C126" i="1"/>
  <c r="B126" i="1"/>
  <c r="E125" i="1"/>
  <c r="E126" i="1" s="1"/>
  <c r="F121" i="1"/>
  <c r="D121" i="1"/>
  <c r="C121" i="1"/>
  <c r="B121" i="1"/>
  <c r="E120" i="1"/>
  <c r="E121" i="1" s="1"/>
  <c r="F116" i="1"/>
  <c r="D116" i="1"/>
  <c r="C116" i="1"/>
  <c r="B116" i="1"/>
  <c r="E115" i="1"/>
  <c r="E116" i="1" s="1"/>
  <c r="F111" i="1"/>
  <c r="D111" i="1"/>
  <c r="C111" i="1"/>
  <c r="B111" i="1"/>
  <c r="E110" i="1"/>
  <c r="E111" i="1" s="1"/>
  <c r="F106" i="1"/>
  <c r="D106" i="1"/>
  <c r="C106" i="1"/>
  <c r="B106" i="1"/>
  <c r="E105" i="1"/>
  <c r="E106" i="1" s="1"/>
  <c r="F101" i="1"/>
  <c r="D101" i="1"/>
  <c r="C101" i="1"/>
  <c r="B101" i="1"/>
  <c r="E100" i="1"/>
  <c r="E101" i="1" s="1"/>
  <c r="F96" i="1"/>
  <c r="D96" i="1"/>
  <c r="C96" i="1"/>
  <c r="B96" i="1"/>
  <c r="E95" i="1"/>
  <c r="E96" i="1" s="1"/>
  <c r="F91" i="1"/>
  <c r="D91" i="1"/>
  <c r="C91" i="1"/>
  <c r="B91" i="1"/>
  <c r="E90" i="1"/>
  <c r="E91" i="1" s="1"/>
  <c r="F86" i="1"/>
  <c r="D86" i="1"/>
  <c r="C86" i="1"/>
  <c r="B86" i="1"/>
  <c r="E85" i="1"/>
  <c r="E86" i="1" s="1"/>
  <c r="F81" i="1"/>
  <c r="D81" i="1"/>
  <c r="C81" i="1"/>
  <c r="B81" i="1"/>
  <c r="E80" i="1"/>
  <c r="E81" i="1" s="1"/>
  <c r="F76" i="1"/>
  <c r="D76" i="1"/>
  <c r="C76" i="1"/>
  <c r="B76" i="1"/>
  <c r="E75" i="1"/>
  <c r="E76" i="1" s="1"/>
  <c r="F71" i="1"/>
  <c r="D71" i="1"/>
  <c r="C71" i="1"/>
  <c r="B71" i="1"/>
  <c r="E70" i="1"/>
  <c r="E71" i="1" s="1"/>
  <c r="F31" i="1"/>
  <c r="D31" i="1"/>
  <c r="C31" i="1"/>
  <c r="B31" i="1"/>
  <c r="E30" i="1"/>
  <c r="E31" i="1" s="1"/>
  <c r="F26" i="1"/>
  <c r="D26" i="1"/>
  <c r="C26" i="1"/>
  <c r="B26" i="1"/>
  <c r="E25" i="1"/>
  <c r="E26" i="1" s="1"/>
  <c r="F21" i="1"/>
  <c r="D21" i="1"/>
  <c r="C21" i="1"/>
  <c r="B21" i="1"/>
  <c r="E20" i="1"/>
  <c r="E21" i="1" s="1"/>
  <c r="F16" i="1"/>
  <c r="D16" i="1"/>
  <c r="C16" i="1"/>
  <c r="B16" i="1"/>
  <c r="E15" i="1"/>
  <c r="E16" i="1" s="1"/>
  <c r="F41" i="1" l="1"/>
  <c r="D41" i="1"/>
  <c r="C41" i="1"/>
  <c r="B41" i="1"/>
  <c r="E40" i="1"/>
  <c r="E41" i="1" s="1"/>
  <c r="F66" i="1" l="1"/>
  <c r="D66" i="1"/>
  <c r="C66" i="1"/>
  <c r="B66" i="1"/>
  <c r="E65" i="1"/>
  <c r="E66" i="1" s="1"/>
  <c r="F61" i="1"/>
  <c r="D61" i="1"/>
  <c r="C61" i="1"/>
  <c r="B61" i="1"/>
  <c r="E60" i="1"/>
  <c r="E61" i="1" s="1"/>
  <c r="F46" i="1"/>
  <c r="D46" i="1"/>
  <c r="C46" i="1"/>
  <c r="B46" i="1"/>
  <c r="E45" i="1"/>
  <c r="E46" i="1" s="1"/>
  <c r="F51" i="1"/>
  <c r="D51" i="1"/>
  <c r="C51" i="1"/>
  <c r="B51" i="1"/>
  <c r="E50" i="1"/>
  <c r="E51" i="1" s="1"/>
  <c r="E10" i="1"/>
  <c r="E11" i="1" s="1"/>
  <c r="F56" i="1"/>
  <c r="D56" i="1"/>
  <c r="C56" i="1"/>
  <c r="B56" i="1"/>
  <c r="E55" i="1"/>
  <c r="E56" i="1" s="1"/>
  <c r="B11" i="1"/>
  <c r="C11" i="1"/>
  <c r="D11" i="1"/>
  <c r="F11" i="1"/>
  <c r="E35" i="1"/>
  <c r="E36" i="1" s="1"/>
  <c r="B36" i="1"/>
  <c r="C36" i="1"/>
  <c r="D36" i="1"/>
  <c r="F36" i="1"/>
  <c r="D251" i="1" l="1"/>
  <c r="C251" i="1"/>
  <c r="B251" i="1"/>
  <c r="F252" i="1"/>
</calcChain>
</file>

<file path=xl/sharedStrings.xml><?xml version="1.0" encoding="utf-8"?>
<sst xmlns="http://schemas.openxmlformats.org/spreadsheetml/2006/main" count="557" uniqueCount="153">
  <si>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</si>
  <si>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</si>
  <si>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</si>
  <si>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</si>
  <si>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</si>
  <si>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</si>
  <si>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</si>
  <si>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</si>
  <si>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</si>
  <si>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</si>
  <si>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</si>
  <si>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</si>
  <si>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</si>
  <si>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</si>
  <si>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</si>
  <si>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</si>
  <si>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</si>
  <si>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</si>
  <si>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ООО "Комплексстрой", Екатеринбург</t>
  </si>
  <si>
    <t>Способ размещения заказа: открытый аукцион на поставку товара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</si>
  <si>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</si>
  <si>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</si>
  <si>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</si>
  <si>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Код ОКДП:
3020205</t>
  </si>
  <si>
    <t>Многофункциональное устройство</t>
  </si>
  <si>
    <t>Код ОКДП:
3020362</t>
  </si>
  <si>
    <t>Блок бесперебойного питания</t>
  </si>
  <si>
    <t>Код ОКДП:
3020343</t>
  </si>
  <si>
    <t>Е.Л.Овечкина</t>
  </si>
  <si>
    <t>Исполнитель: Эксперт</t>
  </si>
  <si>
    <t>Монитор графический</t>
  </si>
  <si>
    <t>МФУ Xerox WorkCentre 3210N</t>
  </si>
  <si>
    <t>Монитор 24" Samsung, S24B370H, Wide, 1920x1080, 2ms (GtG),250cd/m2, MEGA DCR (1000:1), 170/160, HDMI, внешн БП, темно-красный (replace S24A350H)</t>
  </si>
  <si>
    <t>ИБП APC Back-UPS RS, 1100VA/660W, 230V, AVR, 4xRussian outlets (4 batt.), Data/DSL protection, user repl. batt., 2 year warranty</t>
  </si>
  <si>
    <t>Код ОКДП:
3010050</t>
  </si>
  <si>
    <t>Ноутбук + портфель</t>
  </si>
  <si>
    <t>Ноутбук HP dm1-4201sr E11200/4Gb/500Gb/UMA/11.6"/ HD/1366x768/ WiFi/BT2.1/W7HP64/Cam/6c/black + портфель</t>
  </si>
  <si>
    <t>Веб-камера с микрофоном</t>
  </si>
  <si>
    <t>Веб-камера Logitech Webcam HD C525, 8MP, 1280x720, [960-000723]</t>
  </si>
  <si>
    <t>Код ОКДП:
3221137</t>
  </si>
  <si>
    <t>Сетевой фильтр 5 м</t>
  </si>
  <si>
    <t>Сетевой фильтр Ippon BK252 (6 oultet power strip 5.0 meters)</t>
  </si>
  <si>
    <t>Принтер лазерный</t>
  </si>
  <si>
    <t>Принтер HP LaserJet Pro 400 M401dn</t>
  </si>
  <si>
    <t>HP картридж 80X для LJ Pro 400 M401/Pro 400 MFP M425, черный (6800 стр)</t>
  </si>
  <si>
    <t>Портативный накопитель USB HDD</t>
  </si>
  <si>
    <t>Накопитель Seagate Original USB 3.0 1Tb STBU1000200 BackUp Plus Portable Drive 2.5"</t>
  </si>
  <si>
    <t>Принтер лазерный цветной</t>
  </si>
  <si>
    <t>Цветной лазерный принтер HP LaserJet Pro 300 color M351a (A4,600x600dpi,18(18)ppm,ImageREt3600,128Mb,2trays 50+250,USB)  CE955A</t>
  </si>
  <si>
    <t>Картридж с тонером HP 305A LaserJet, черный для CLJ Color M351/M451/MFP M375/MFP M475 (4000 p)  CE410X</t>
  </si>
  <si>
    <t>Картридж с тонером HP 305A LaserJet, голубой для CLJ Color M351/M451/MFP M375/MFP M476 (2600 p)  CE411A</t>
  </si>
  <si>
    <t>Копир цифровой формата А3 + тонер 3 шт</t>
  </si>
  <si>
    <t>Копир Canon A3 iR2520 (3796B003) без тонера и кабеля USB + Тонер для копиров Canon C-EXV33 2785B002 для Canon IR2520/2525/2530 (14 600 стр)</t>
  </si>
  <si>
    <t>Лицензия операционной системы</t>
  </si>
  <si>
    <t>Программное обеспечение Win Pro 7 Russian Russia Only DVD</t>
  </si>
  <si>
    <t>Лицензия офисного пакета</t>
  </si>
  <si>
    <t>Программное обеспечение OfficeStd 2010 RUS OLP A Gov</t>
  </si>
  <si>
    <t>Аудиоколонки</t>
  </si>
  <si>
    <t>Код ОКДП:
3221125</t>
  </si>
  <si>
    <t>Колонки Sven SPS-609 2.0 black 10Вт</t>
  </si>
  <si>
    <t>Блок питания для корпуса</t>
  </si>
  <si>
    <t>Блок питания INWIN POWER MAN S450T7 450W ATX</t>
  </si>
  <si>
    <t>Накопитель HDD</t>
  </si>
  <si>
    <t>Привод HDD Western Digital HDD SATA-III 500Gb,Caviar Blue WD5000AAKX, 7200 rpm, 16Mb buffer</t>
  </si>
  <si>
    <t>Кулер для процессора</t>
  </si>
  <si>
    <t>Кулер INTEL Original CPU (Cuprum) Fan Cooler for Socket 775 (E30307-001)</t>
  </si>
  <si>
    <t>Набор модулей оперативной памяти</t>
  </si>
  <si>
    <t>Модуль памяти Kingston DDR-III 4GB (PC3-10600) 1333MHz Kit (2 x 2Gb) CL9</t>
  </si>
  <si>
    <t>Экран на штативе</t>
  </si>
  <si>
    <t>Код ОКДП:
3322262</t>
  </si>
  <si>
    <t>Экран на штативе Lumien Master View 203x203 см Matte White FiberGlass (LMV-100109)</t>
  </si>
  <si>
    <t>Видеопроектор</t>
  </si>
  <si>
    <t>Код ОКДП:
3322030</t>
  </si>
  <si>
    <t>Проектор Acer X1261P, DLP, ColorBoost™ II, EcoPro, ZOOM, XGA (1024x768), Auto Keystone, (Nvidia 3D &amp; DLP 3D), 2.2KG, '3700:1, 2700 LUMENS, BAG, old</t>
  </si>
  <si>
    <t>Персональный компьютер + сетевой фильтр</t>
  </si>
  <si>
    <t>Системный блок + Сетевой фильтр Ippon BK252 (6 oultet power strip 5.0 meters)</t>
  </si>
  <si>
    <t>Планшетный компьютер</t>
  </si>
  <si>
    <t>Планшет Apple iPad 9.7", A5X, 64Gb, cam5.0, Wi-Fi+4G, BT2.1, iOS, Black, 10hrs</t>
  </si>
  <si>
    <t>Флэшка 16 Гб</t>
  </si>
  <si>
    <t>Флэшка Kingston DataTraveler (Generation 2) 16Gb USB 2.0 Flash Drive (Black)</t>
  </si>
  <si>
    <t>Маршрутизатор беспроводной</t>
  </si>
  <si>
    <t>Код ОКДП:
3020311</t>
  </si>
  <si>
    <t>Маршрутизатор ASUS RT-N10 (802.11b / g / n, 4UTP 10 / 100 Mbps, 1WAN)</t>
  </si>
  <si>
    <t>Факс лазерный с трубкой DECT</t>
  </si>
  <si>
    <t>Лазерный факс Panasonic KX-FLС418RU (с трубкой DECT)</t>
  </si>
  <si>
    <t>Тонер-картридж для Panasonic KX-FL423</t>
  </si>
  <si>
    <t>Факс лазерный</t>
  </si>
  <si>
    <t>Лазерный факс Panasonic KX-FL423RUB (A4, обыч. бумага, 10 стр. / мин, ADF)</t>
  </si>
  <si>
    <t>Ноутбук HP dv6-6c51er Core i5 2450M/4Gb/500Gb/DVD/HD7470 1Gb/15.6"/HD/1366x768/WiFi/BT2.1/W7HB/Cam/6c/Black + Компьютерная сумка Continent (16) CC-101 Black, цвет чёрный</t>
  </si>
  <si>
    <t>Видеокарта</t>
  </si>
  <si>
    <t>Видеокарта Sapphire PCI-E ATI HD6870 1024Mb D5 DL-DVI-I+SL-DVI-D/HDMI/D-mDP (11179-09-20G)</t>
  </si>
  <si>
    <t>Манипулятор мышь</t>
  </si>
  <si>
    <t>Код ОКДП:
3020361</t>
  </si>
  <si>
    <t>Беспроводная мышь Logitech Wireless Mouse M185, Swift Grey, [910-002238]</t>
  </si>
  <si>
    <t>Сменный аккумуляторный блок APC RBC17</t>
  </si>
  <si>
    <t>Код ОКДП:
3020323</t>
  </si>
  <si>
    <t>Сменный комплект батарей APC RBC17 (для Back-UPS ES BE700-RS)</t>
  </si>
  <si>
    <t>Сменный аккумуляторный блок APC RBC18</t>
  </si>
  <si>
    <t>Сменный комплект батарей APC RBC18 (для SC450RMI1U)</t>
  </si>
  <si>
    <t>Телефон беспроводной DECT</t>
  </si>
  <si>
    <t>Код ОКДП:
3222130</t>
  </si>
  <si>
    <t>Телефон беспроводной Panasonic KX-TG2521RU стандарта DECT</t>
  </si>
  <si>
    <t>Моноблочный ПК</t>
  </si>
  <si>
    <t>Моноблок высотой не более 375 мм Asus ET2012EUKS-B005A 20" HD Plus P G630/4Gb/500Gb/DVDRW/WLk/WLm/no OS</t>
  </si>
  <si>
    <t>Моноблок Acer Aspire Z5771 23" FullHD Touch i5 2400S/ 8Gb/ 1Tb/ GT520 1Gb/ DVDRW/ MCR/ W7HP/ WiFi/ TV/ 300cd/ 1000:1/ Web/ беспроводная клавиатура/беспроводная мышь</t>
  </si>
  <si>
    <t>Ноутбук Dell Inspiron 5720 Core i7 3612M/8Gb/1Tb/DVDRW/GT630M 1Gb/17.3"/HD+/1600x900/WiFi/BT3.0/W7HB64/Cam/6c/silver + Сумка для ноутбука Targus TBC005EU 17.3" Clamshell polyester black</t>
  </si>
  <si>
    <t>Ноутбук + сумка</t>
  </si>
  <si>
    <t>Многофункциональное устройство А3</t>
  </si>
  <si>
    <t>МФУ XEROX WorkCentre 5020DB (100S12569FWX) (A3, 64Mb, 20 стр / мин, 600х600dpi, лазерное МФУ, USB, ADF, двусторонняя печать)</t>
  </si>
  <si>
    <t>Тонер-картридж двойной</t>
  </si>
  <si>
    <t>(343) 2-700-600, www.elbit-systems.ru, исходная информация: коммерческое предложение от 04.10.2012 № 152</t>
  </si>
  <si>
    <t>(912) 240-93-97, www.asteria-trade.ru, исходная информация: письмо от 04.10.2012 № б/н</t>
  </si>
  <si>
    <t>(343) 353-25-73, исходная информация: письмо от 04.10.2012 № 389</t>
  </si>
  <si>
    <t>HP картридж к CLJ CP1215/1515, Black [CB540A]</t>
  </si>
  <si>
    <t>HP голубой картридж для Color LaserJet CM1312/CP1215 [CB541A]</t>
  </si>
  <si>
    <t>HP картридж к CLJ CP1215/1515, Yellow [CB542A]</t>
  </si>
  <si>
    <t>HP картридж к CLJ CP1215/1515, Magenta [CB543A]</t>
  </si>
  <si>
    <t>Программа распознавания документов</t>
  </si>
  <si>
    <t>Программное обеспечение FineReader 11 Professional</t>
  </si>
  <si>
    <t>Дата составления: 05.10.2012</t>
  </si>
  <si>
    <t>Главный бухгалтер</t>
  </si>
  <si>
    <t>Л.А.Михайлова</t>
  </si>
  <si>
    <t>Код ОКДП:
3020321</t>
  </si>
  <si>
    <t>Код ОКДП:
3020202</t>
  </si>
  <si>
    <t>Код ОКДП:
3222510</t>
  </si>
  <si>
    <t>Код ОКДП:
3010030</t>
  </si>
  <si>
    <t>Код ОКДП:
7260011</t>
  </si>
  <si>
    <t>Код ОКДП:
30200265</t>
  </si>
  <si>
    <t>Код ОКДП:
30200301</t>
  </si>
  <si>
    <t>Код ОКДП:
3020345</t>
  </si>
  <si>
    <t>Код ОКДП:
3020363</t>
  </si>
  <si>
    <t>Код ОКДП:
3020210</t>
  </si>
  <si>
    <t>Код ОКДП:
3131193</t>
  </si>
  <si>
    <t>Код ОКДП:
7260012</t>
  </si>
  <si>
    <t>Картридж с тонером для Xerox 106R01487</t>
  </si>
  <si>
    <t>Картридж для Xerox 106R01487 (4100 копий)</t>
  </si>
  <si>
    <t>Картридж с тонером для HP CF280X</t>
  </si>
  <si>
    <t>Картридж для HP CE410X</t>
  </si>
  <si>
    <t>Картридж для HP CE411A</t>
  </si>
  <si>
    <t>Картридж для HP CE412A</t>
  </si>
  <si>
    <t>Картридж с тонером для HP 305A LaserJet, желтый для CLJ Color M351/M451/MFP M375/MFP M476 (2600 p)  CE412A</t>
  </si>
  <si>
    <t>Картридж для HP CE413A</t>
  </si>
  <si>
    <t>Картридж с тонером для HP 305A LaserJet, пурпурный для CLJ Color M351/M451/MFP M375/MFP M476 (2600 p)  CE413A</t>
  </si>
  <si>
    <t>Тонер картридж для Panasonic KX-FAT88A для KX-FL423 (2 000 стр)</t>
  </si>
  <si>
    <t>Тонер-картридж 2х6,3К для Xerox 106R01277 (WC5016/5020)</t>
  </si>
  <si>
    <t>Картридж для HP CB540A</t>
  </si>
  <si>
    <t>Картридж для HP CB541A</t>
  </si>
  <si>
    <t>Картридж для HP CB542A</t>
  </si>
  <si>
    <t>Картридж для HP CB543A</t>
  </si>
  <si>
    <t>Т.И.Долгодворова</t>
  </si>
  <si>
    <t>по социальным вопросам</t>
  </si>
  <si>
    <t xml:space="preserve">Заместитель главы администрации города Югорска </t>
  </si>
  <si>
    <t>на поставку оргтехники, средств вычислительной техники, расходных материалов для офисной                                                                                                                                                                            техники, программного обеспечения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</si>
</sst>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7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7" fillId="0" borderId="0" xfId="0" applyNumberFormat="1" applyFont="1" applyAlignment="1"/>
    <xf numFmtId="0" fontId="1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/>
    </xf>
    <xf numFmtId="4" fontId="4" fillId="0" borderId="13" xfId="0" applyNumberFormat="1" applyFont="1" applyBorder="1"/>
    <xf numFmtId="0" fontId="5" fillId="4" borderId="9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4" fontId="4" fillId="2" borderId="13" xfId="0" applyNumberFormat="1" applyFont="1" applyFill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15" xfId="1" applyNumberFormat="1" applyFont="1" applyBorder="1" applyAlignment="1" applyProtection="1">
      <alignment horizontal="center" vertical="center" wrapText="1"/>
    </xf>
    <xf numFmtId="49" fontId="8" fillId="0" borderId="17" xfId="1" applyNumberFormat="1" applyFont="1" applyBorder="1" applyAlignment="1" applyProtection="1">
      <alignment horizontal="center" vertical="center" wrapText="1"/>
    </xf>
    <xf numFmtId="49" fontId="8" fillId="0" borderId="16" xfId="1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abSelected="1" zoomScale="130" zoomScaleNormal="13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9" sqref="B9:E9"/>
    </sheetView>
  </sheetViews>
  <sheetFormatPr defaultColWidth="11.5703125" defaultRowHeight="12.75" x14ac:dyDescent="0.2"/>
  <cols>
    <col min="1" max="1" width="25.140625" style="1" customWidth="1"/>
    <col min="2" max="4" width="13.28515625" style="1" customWidth="1"/>
    <col min="5" max="5" width="14.140625" style="1" customWidth="1"/>
    <col min="6" max="6" width="12.28515625" style="1" customWidth="1"/>
    <col min="7" max="10" width="11.5703125" style="2"/>
    <col min="11" max="16384" width="11.5703125" style="1"/>
  </cols>
  <sheetData>
    <row r="1" spans="1:8" ht="15.75" x14ac:dyDescent="0.25">
      <c r="A1" s="3"/>
      <c r="B1" s="3"/>
      <c r="C1" s="4" t="s">
        <v>21</v>
      </c>
      <c r="D1" s="3"/>
      <c r="E1" s="3"/>
      <c r="F1" s="3"/>
    </row>
    <row r="2" spans="1:8" x14ac:dyDescent="0.2">
      <c r="A2" s="38" t="s">
        <v>152</v>
      </c>
      <c r="B2" s="39"/>
      <c r="C2" s="39"/>
      <c r="D2" s="39"/>
      <c r="E2" s="39"/>
      <c r="F2" s="39"/>
      <c r="G2" s="39"/>
      <c r="H2" s="39"/>
    </row>
    <row r="3" spans="1:8" x14ac:dyDescent="0.2">
      <c r="A3" s="39"/>
      <c r="B3" s="39"/>
      <c r="C3" s="39"/>
      <c r="D3" s="39"/>
      <c r="E3" s="39"/>
      <c r="F3" s="39"/>
      <c r="G3" s="39"/>
      <c r="H3" s="39"/>
    </row>
    <row r="4" spans="1:8" ht="15.6" customHeight="1" x14ac:dyDescent="0.25">
      <c r="A4" s="3" t="s">
        <v>19</v>
      </c>
      <c r="B4" s="3"/>
      <c r="C4" s="3"/>
      <c r="D4" s="3"/>
      <c r="E4" s="3"/>
      <c r="F4" s="3"/>
    </row>
    <row r="5" spans="1:8" ht="15" x14ac:dyDescent="0.25">
      <c r="A5" s="18" t="s">
        <v>0</v>
      </c>
      <c r="B5" s="49" t="s">
        <v>1</v>
      </c>
      <c r="C5" s="49"/>
      <c r="D5" s="49"/>
      <c r="E5" s="19" t="s">
        <v>2</v>
      </c>
      <c r="F5" s="20" t="s">
        <v>3</v>
      </c>
    </row>
    <row r="6" spans="1:8" ht="15" x14ac:dyDescent="0.25">
      <c r="A6" s="21"/>
      <c r="B6" s="17">
        <v>1</v>
      </c>
      <c r="C6" s="17">
        <v>2</v>
      </c>
      <c r="D6" s="17">
        <v>3</v>
      </c>
      <c r="E6" s="22" t="s">
        <v>4</v>
      </c>
      <c r="F6" s="23" t="s">
        <v>5</v>
      </c>
    </row>
    <row r="7" spans="1:8" ht="30" customHeight="1" x14ac:dyDescent="0.2">
      <c r="A7" s="34" t="s">
        <v>6</v>
      </c>
      <c r="B7" s="50" t="s">
        <v>30</v>
      </c>
      <c r="C7" s="50"/>
      <c r="D7" s="50"/>
      <c r="E7" s="31" t="s">
        <v>25</v>
      </c>
      <c r="F7" s="30" t="s">
        <v>7</v>
      </c>
    </row>
    <row r="8" spans="1:8" ht="15" x14ac:dyDescent="0.2">
      <c r="A8" s="6" t="s">
        <v>8</v>
      </c>
      <c r="B8" s="45">
        <v>7</v>
      </c>
      <c r="C8" s="45"/>
      <c r="D8" s="45"/>
      <c r="E8" s="45"/>
      <c r="F8" s="7" t="s">
        <v>7</v>
      </c>
    </row>
    <row r="9" spans="1:8" ht="39" customHeight="1" x14ac:dyDescent="0.2">
      <c r="A9" s="6" t="s">
        <v>9</v>
      </c>
      <c r="B9" s="46" t="s">
        <v>32</v>
      </c>
      <c r="C9" s="46"/>
      <c r="D9" s="46"/>
      <c r="E9" s="46"/>
      <c r="F9" s="7" t="s">
        <v>7</v>
      </c>
    </row>
    <row r="10" spans="1:8" ht="15" x14ac:dyDescent="0.2">
      <c r="A10" s="6" t="s">
        <v>10</v>
      </c>
      <c r="B10" s="8">
        <v>8561</v>
      </c>
      <c r="C10" s="8">
        <v>8630</v>
      </c>
      <c r="D10" s="8">
        <v>8654</v>
      </c>
      <c r="E10" s="9">
        <f>(B10+C10+D10)/3</f>
        <v>8615</v>
      </c>
      <c r="F10" s="9">
        <v>8615</v>
      </c>
    </row>
    <row r="11" spans="1:8" ht="15" x14ac:dyDescent="0.25">
      <c r="A11" s="10" t="s">
        <v>11</v>
      </c>
      <c r="B11" s="33">
        <f>B10*$B8</f>
        <v>59927</v>
      </c>
      <c r="C11" s="33">
        <f>C10*$B8</f>
        <v>60410</v>
      </c>
      <c r="D11" s="33">
        <f>D10*$B8</f>
        <v>60578</v>
      </c>
      <c r="E11" s="33">
        <f>E10*$B8</f>
        <v>60305</v>
      </c>
      <c r="F11" s="12">
        <f>F10*$B8</f>
        <v>60305</v>
      </c>
    </row>
    <row r="12" spans="1:8" ht="27" customHeight="1" x14ac:dyDescent="0.2">
      <c r="A12" s="36" t="s">
        <v>6</v>
      </c>
      <c r="B12" s="40" t="s">
        <v>74</v>
      </c>
      <c r="C12" s="41"/>
      <c r="D12" s="42"/>
      <c r="E12" s="31" t="s">
        <v>23</v>
      </c>
      <c r="F12" s="5" t="s">
        <v>7</v>
      </c>
    </row>
    <row r="13" spans="1:8" ht="15" x14ac:dyDescent="0.2">
      <c r="A13" s="6" t="s">
        <v>8</v>
      </c>
      <c r="B13" s="43">
        <v>7</v>
      </c>
      <c r="C13" s="43"/>
      <c r="D13" s="43"/>
      <c r="E13" s="43"/>
      <c r="F13" s="7" t="s">
        <v>7</v>
      </c>
    </row>
    <row r="14" spans="1:8" ht="27" customHeight="1" x14ac:dyDescent="0.2">
      <c r="A14" s="6" t="s">
        <v>9</v>
      </c>
      <c r="B14" s="44" t="s">
        <v>75</v>
      </c>
      <c r="C14" s="44"/>
      <c r="D14" s="44"/>
      <c r="E14" s="44"/>
      <c r="F14" s="7" t="s">
        <v>7</v>
      </c>
    </row>
    <row r="15" spans="1:8" ht="15" x14ac:dyDescent="0.2">
      <c r="A15" s="6" t="s">
        <v>10</v>
      </c>
      <c r="B15" s="8">
        <v>21346</v>
      </c>
      <c r="C15" s="8">
        <v>21517</v>
      </c>
      <c r="D15" s="8">
        <v>21573</v>
      </c>
      <c r="E15" s="9">
        <f>(B15+C15+D15)/3</f>
        <v>21478.666666666668</v>
      </c>
      <c r="F15" s="9">
        <v>21479</v>
      </c>
    </row>
    <row r="16" spans="1:8" ht="21" customHeight="1" x14ac:dyDescent="0.25">
      <c r="A16" s="10" t="s">
        <v>11</v>
      </c>
      <c r="B16" s="33">
        <f>B15*$B13</f>
        <v>149422</v>
      </c>
      <c r="C16" s="33">
        <f>C15*$B13</f>
        <v>150619</v>
      </c>
      <c r="D16" s="33">
        <f>D15*$B13</f>
        <v>151011</v>
      </c>
      <c r="E16" s="33">
        <f>E15*$B13</f>
        <v>150350.66666666669</v>
      </c>
      <c r="F16" s="12">
        <f>F15*$B13</f>
        <v>150353</v>
      </c>
    </row>
    <row r="17" spans="1:6" ht="30.75" customHeight="1" x14ac:dyDescent="0.2">
      <c r="A17" s="35" t="s">
        <v>6</v>
      </c>
      <c r="B17" s="40" t="s">
        <v>26</v>
      </c>
      <c r="C17" s="41"/>
      <c r="D17" s="42"/>
      <c r="E17" s="31" t="s">
        <v>122</v>
      </c>
      <c r="F17" s="32" t="s">
        <v>7</v>
      </c>
    </row>
    <row r="18" spans="1:6" ht="15" x14ac:dyDescent="0.2">
      <c r="A18" s="6" t="s">
        <v>8</v>
      </c>
      <c r="B18" s="43">
        <v>12</v>
      </c>
      <c r="C18" s="43"/>
      <c r="D18" s="43"/>
      <c r="E18" s="43"/>
      <c r="F18" s="7" t="s">
        <v>7</v>
      </c>
    </row>
    <row r="19" spans="1:6" ht="27" customHeight="1" x14ac:dyDescent="0.2">
      <c r="A19" s="6" t="s">
        <v>9</v>
      </c>
      <c r="B19" s="44" t="s">
        <v>33</v>
      </c>
      <c r="C19" s="44"/>
      <c r="D19" s="44"/>
      <c r="E19" s="44"/>
      <c r="F19" s="7" t="s">
        <v>7</v>
      </c>
    </row>
    <row r="20" spans="1:6" ht="15" x14ac:dyDescent="0.2">
      <c r="A20" s="6" t="s">
        <v>10</v>
      </c>
      <c r="B20" s="8">
        <v>6456</v>
      </c>
      <c r="C20" s="8">
        <v>6509</v>
      </c>
      <c r="D20" s="8">
        <v>6526</v>
      </c>
      <c r="E20" s="9">
        <f>(B20+C20+D20)/3</f>
        <v>6497</v>
      </c>
      <c r="F20" s="9">
        <v>6497</v>
      </c>
    </row>
    <row r="21" spans="1:6" ht="15" x14ac:dyDescent="0.25">
      <c r="A21" s="10" t="s">
        <v>11</v>
      </c>
      <c r="B21" s="33">
        <f>B20*$B18</f>
        <v>77472</v>
      </c>
      <c r="C21" s="33">
        <f>C20*$B18</f>
        <v>78108</v>
      </c>
      <c r="D21" s="33">
        <f>D20*$B18</f>
        <v>78312</v>
      </c>
      <c r="E21" s="33">
        <f>E20*$B18</f>
        <v>77964</v>
      </c>
      <c r="F21" s="12">
        <f>F20*$B18</f>
        <v>77964</v>
      </c>
    </row>
    <row r="22" spans="1:6" ht="30.75" customHeight="1" x14ac:dyDescent="0.2">
      <c r="A22" s="35" t="s">
        <v>6</v>
      </c>
      <c r="B22" s="40" t="s">
        <v>134</v>
      </c>
      <c r="C22" s="41"/>
      <c r="D22" s="42"/>
      <c r="E22" s="31" t="s">
        <v>34</v>
      </c>
      <c r="F22" s="32" t="s">
        <v>7</v>
      </c>
    </row>
    <row r="23" spans="1:6" ht="15" x14ac:dyDescent="0.2">
      <c r="A23" s="6" t="s">
        <v>8</v>
      </c>
      <c r="B23" s="43">
        <v>14</v>
      </c>
      <c r="C23" s="43"/>
      <c r="D23" s="43"/>
      <c r="E23" s="43"/>
      <c r="F23" s="7" t="s">
        <v>7</v>
      </c>
    </row>
    <row r="24" spans="1:6" ht="15.75" customHeight="1" x14ac:dyDescent="0.2">
      <c r="A24" s="6" t="s">
        <v>9</v>
      </c>
      <c r="B24" s="44" t="s">
        <v>135</v>
      </c>
      <c r="C24" s="44"/>
      <c r="D24" s="44"/>
      <c r="E24" s="44"/>
      <c r="F24" s="7" t="s">
        <v>7</v>
      </c>
    </row>
    <row r="25" spans="1:6" ht="15" x14ac:dyDescent="0.2">
      <c r="A25" s="6" t="s">
        <v>10</v>
      </c>
      <c r="B25" s="8">
        <v>4066</v>
      </c>
      <c r="C25" s="8">
        <v>4099</v>
      </c>
      <c r="D25" s="8">
        <v>4110</v>
      </c>
      <c r="E25" s="9">
        <f>(B25+C25+D25)/3</f>
        <v>4091.6666666666665</v>
      </c>
      <c r="F25" s="9">
        <v>4092</v>
      </c>
    </row>
    <row r="26" spans="1:6" ht="15" x14ac:dyDescent="0.25">
      <c r="A26" s="10" t="s">
        <v>11</v>
      </c>
      <c r="B26" s="33">
        <f>B25*$B23</f>
        <v>56924</v>
      </c>
      <c r="C26" s="33">
        <f>C25*$B23</f>
        <v>57386</v>
      </c>
      <c r="D26" s="33">
        <f>D25*$B23</f>
        <v>57540</v>
      </c>
      <c r="E26" s="33">
        <f>E25*$B23</f>
        <v>57283.333333333328</v>
      </c>
      <c r="F26" s="12">
        <f>F25*$B23</f>
        <v>57288</v>
      </c>
    </row>
    <row r="27" spans="1:6" ht="27" customHeight="1" x14ac:dyDescent="0.2">
      <c r="A27" s="36" t="s">
        <v>6</v>
      </c>
      <c r="B27" s="40" t="s">
        <v>35</v>
      </c>
      <c r="C27" s="41"/>
      <c r="D27" s="42"/>
      <c r="E27" s="31" t="s">
        <v>123</v>
      </c>
      <c r="F27" s="5" t="s">
        <v>7</v>
      </c>
    </row>
    <row r="28" spans="1:6" ht="15" x14ac:dyDescent="0.2">
      <c r="A28" s="6" t="s">
        <v>8</v>
      </c>
      <c r="B28" s="43">
        <v>1</v>
      </c>
      <c r="C28" s="43"/>
      <c r="D28" s="43"/>
      <c r="E28" s="43"/>
      <c r="F28" s="7" t="s">
        <v>7</v>
      </c>
    </row>
    <row r="29" spans="1:6" ht="27" customHeight="1" x14ac:dyDescent="0.2">
      <c r="A29" s="6" t="s">
        <v>9</v>
      </c>
      <c r="B29" s="44" t="s">
        <v>36</v>
      </c>
      <c r="C29" s="44"/>
      <c r="D29" s="44"/>
      <c r="E29" s="44"/>
      <c r="F29" s="7" t="s">
        <v>7</v>
      </c>
    </row>
    <row r="30" spans="1:6" ht="15" x14ac:dyDescent="0.2">
      <c r="A30" s="6" t="s">
        <v>10</v>
      </c>
      <c r="B30" s="8">
        <f>18335+535</f>
        <v>18870</v>
      </c>
      <c r="C30" s="8">
        <f>18484+539</f>
        <v>19023</v>
      </c>
      <c r="D30" s="8">
        <f>18533+541</f>
        <v>19074</v>
      </c>
      <c r="E30" s="9">
        <f>(B30+C30+D30)/3</f>
        <v>18989</v>
      </c>
      <c r="F30" s="9">
        <v>18989</v>
      </c>
    </row>
    <row r="31" spans="1:6" ht="15" x14ac:dyDescent="0.25">
      <c r="A31" s="10" t="s">
        <v>11</v>
      </c>
      <c r="B31" s="33">
        <f>B30*$B28</f>
        <v>18870</v>
      </c>
      <c r="C31" s="33">
        <f>C30*$B28</f>
        <v>19023</v>
      </c>
      <c r="D31" s="33">
        <f>D30*$B28</f>
        <v>19074</v>
      </c>
      <c r="E31" s="33">
        <f>E30*$B28</f>
        <v>18989</v>
      </c>
      <c r="F31" s="12">
        <f>F30*$B28</f>
        <v>18989</v>
      </c>
    </row>
    <row r="32" spans="1:6" ht="29.25" customHeight="1" x14ac:dyDescent="0.2">
      <c r="A32" s="35" t="s">
        <v>6</v>
      </c>
      <c r="B32" s="47" t="s">
        <v>37</v>
      </c>
      <c r="C32" s="47"/>
      <c r="D32" s="47"/>
      <c r="E32" s="31" t="s">
        <v>39</v>
      </c>
      <c r="F32" s="32" t="s">
        <v>7</v>
      </c>
    </row>
    <row r="33" spans="1:6" ht="15" x14ac:dyDescent="0.2">
      <c r="A33" s="6" t="s">
        <v>8</v>
      </c>
      <c r="B33" s="45">
        <v>3</v>
      </c>
      <c r="C33" s="45"/>
      <c r="D33" s="45"/>
      <c r="E33" s="45"/>
      <c r="F33" s="7" t="s">
        <v>7</v>
      </c>
    </row>
    <row r="34" spans="1:6" ht="24" customHeight="1" x14ac:dyDescent="0.2">
      <c r="A34" s="6" t="s">
        <v>9</v>
      </c>
      <c r="B34" s="46" t="s">
        <v>38</v>
      </c>
      <c r="C34" s="46"/>
      <c r="D34" s="46"/>
      <c r="E34" s="46"/>
      <c r="F34" s="7" t="s">
        <v>7</v>
      </c>
    </row>
    <row r="35" spans="1:6" ht="15" x14ac:dyDescent="0.2">
      <c r="A35" s="6" t="s">
        <v>10</v>
      </c>
      <c r="B35" s="8">
        <v>1605</v>
      </c>
      <c r="C35" s="8">
        <v>1618</v>
      </c>
      <c r="D35" s="8">
        <v>1623</v>
      </c>
      <c r="E35" s="9">
        <f>(B35+C35+D35)/3</f>
        <v>1615.3333333333333</v>
      </c>
      <c r="F35" s="9">
        <v>1615</v>
      </c>
    </row>
    <row r="36" spans="1:6" ht="15" x14ac:dyDescent="0.25">
      <c r="A36" s="10" t="s">
        <v>11</v>
      </c>
      <c r="B36" s="33">
        <f>B35*$B33</f>
        <v>4815</v>
      </c>
      <c r="C36" s="33">
        <f>C35*$B33</f>
        <v>4854</v>
      </c>
      <c r="D36" s="33">
        <f>D35*$B33</f>
        <v>4869</v>
      </c>
      <c r="E36" s="33">
        <f>E35*$B33</f>
        <v>4846</v>
      </c>
      <c r="F36" s="12">
        <f>F35*$B33</f>
        <v>4845</v>
      </c>
    </row>
    <row r="37" spans="1:6" ht="29.25" customHeight="1" x14ac:dyDescent="0.2">
      <c r="A37" s="35" t="s">
        <v>6</v>
      </c>
      <c r="B37" s="47" t="s">
        <v>40</v>
      </c>
      <c r="C37" s="47"/>
      <c r="D37" s="47"/>
      <c r="E37" s="31" t="s">
        <v>124</v>
      </c>
      <c r="F37" s="32" t="s">
        <v>7</v>
      </c>
    </row>
    <row r="38" spans="1:6" ht="15" x14ac:dyDescent="0.2">
      <c r="A38" s="6" t="s">
        <v>8</v>
      </c>
      <c r="B38" s="45">
        <v>18</v>
      </c>
      <c r="C38" s="45"/>
      <c r="D38" s="45"/>
      <c r="E38" s="45"/>
      <c r="F38" s="7" t="s">
        <v>7</v>
      </c>
    </row>
    <row r="39" spans="1:6" ht="15" customHeight="1" x14ac:dyDescent="0.2">
      <c r="A39" s="6" t="s">
        <v>9</v>
      </c>
      <c r="B39" s="46" t="s">
        <v>41</v>
      </c>
      <c r="C39" s="46"/>
      <c r="D39" s="46"/>
      <c r="E39" s="46"/>
      <c r="F39" s="7" t="s">
        <v>7</v>
      </c>
    </row>
    <row r="40" spans="1:6" ht="15" x14ac:dyDescent="0.2">
      <c r="A40" s="6" t="s">
        <v>10</v>
      </c>
      <c r="B40" s="8">
        <v>232</v>
      </c>
      <c r="C40" s="8">
        <v>234</v>
      </c>
      <c r="D40" s="8">
        <v>234</v>
      </c>
      <c r="E40" s="9">
        <f>(B40+C40+D40)/3</f>
        <v>233.33333333333334</v>
      </c>
      <c r="F40" s="9">
        <v>233</v>
      </c>
    </row>
    <row r="41" spans="1:6" ht="15" x14ac:dyDescent="0.25">
      <c r="A41" s="10" t="s">
        <v>11</v>
      </c>
      <c r="B41" s="33">
        <f>B40*$B38</f>
        <v>4176</v>
      </c>
      <c r="C41" s="33">
        <f>C40*$B38</f>
        <v>4212</v>
      </c>
      <c r="D41" s="33">
        <f>D40*$B38</f>
        <v>4212</v>
      </c>
      <c r="E41" s="33">
        <f>E40*$B38</f>
        <v>4200</v>
      </c>
      <c r="F41" s="12">
        <f>F40*$B38</f>
        <v>4194</v>
      </c>
    </row>
    <row r="42" spans="1:6" ht="27" customHeight="1" x14ac:dyDescent="0.2">
      <c r="A42" s="35" t="s">
        <v>6</v>
      </c>
      <c r="B42" s="47" t="s">
        <v>42</v>
      </c>
      <c r="C42" s="47"/>
      <c r="D42" s="47"/>
      <c r="E42" s="31" t="s">
        <v>125</v>
      </c>
      <c r="F42" s="32" t="s">
        <v>7</v>
      </c>
    </row>
    <row r="43" spans="1:6" ht="15" x14ac:dyDescent="0.2">
      <c r="A43" s="6" t="s">
        <v>8</v>
      </c>
      <c r="B43" s="45">
        <v>1</v>
      </c>
      <c r="C43" s="45"/>
      <c r="D43" s="45"/>
      <c r="E43" s="45"/>
      <c r="F43" s="7" t="s">
        <v>7</v>
      </c>
    </row>
    <row r="44" spans="1:6" ht="15" customHeight="1" x14ac:dyDescent="0.2">
      <c r="A44" s="6" t="s">
        <v>9</v>
      </c>
      <c r="B44" s="46" t="s">
        <v>43</v>
      </c>
      <c r="C44" s="46"/>
      <c r="D44" s="46"/>
      <c r="E44" s="46"/>
      <c r="F44" s="7" t="s">
        <v>7</v>
      </c>
    </row>
    <row r="45" spans="1:6" ht="15" x14ac:dyDescent="0.2">
      <c r="A45" s="6" t="s">
        <v>10</v>
      </c>
      <c r="B45" s="8">
        <v>14447</v>
      </c>
      <c r="C45" s="8">
        <v>14564</v>
      </c>
      <c r="D45" s="8">
        <v>14603</v>
      </c>
      <c r="E45" s="9">
        <f>(B45+C45+D45)/3</f>
        <v>14538</v>
      </c>
      <c r="F45" s="9">
        <v>14538</v>
      </c>
    </row>
    <row r="46" spans="1:6" ht="15" x14ac:dyDescent="0.25">
      <c r="A46" s="10" t="s">
        <v>11</v>
      </c>
      <c r="B46" s="11">
        <f>B45*$B43</f>
        <v>14447</v>
      </c>
      <c r="C46" s="11">
        <f>C45*$B43</f>
        <v>14564</v>
      </c>
      <c r="D46" s="11">
        <f>D45*$B43</f>
        <v>14603</v>
      </c>
      <c r="E46" s="11">
        <f>E45*$B43</f>
        <v>14538</v>
      </c>
      <c r="F46" s="12">
        <f>F45*$B43</f>
        <v>14538</v>
      </c>
    </row>
    <row r="47" spans="1:6" ht="27" customHeight="1" x14ac:dyDescent="0.2">
      <c r="A47" s="36" t="s">
        <v>6</v>
      </c>
      <c r="B47" s="40" t="s">
        <v>136</v>
      </c>
      <c r="C47" s="41"/>
      <c r="D47" s="42"/>
      <c r="E47" s="31" t="s">
        <v>34</v>
      </c>
      <c r="F47" s="5" t="s">
        <v>7</v>
      </c>
    </row>
    <row r="48" spans="1:6" ht="15" x14ac:dyDescent="0.2">
      <c r="A48" s="6" t="s">
        <v>8</v>
      </c>
      <c r="B48" s="43">
        <v>3</v>
      </c>
      <c r="C48" s="43"/>
      <c r="D48" s="43"/>
      <c r="E48" s="43"/>
      <c r="F48" s="7" t="s">
        <v>7</v>
      </c>
    </row>
    <row r="49" spans="1:6" ht="27" customHeight="1" x14ac:dyDescent="0.2">
      <c r="A49" s="6" t="s">
        <v>9</v>
      </c>
      <c r="B49" s="44" t="s">
        <v>44</v>
      </c>
      <c r="C49" s="44"/>
      <c r="D49" s="44"/>
      <c r="E49" s="44"/>
      <c r="F49" s="7" t="s">
        <v>7</v>
      </c>
    </row>
    <row r="50" spans="1:6" ht="15" x14ac:dyDescent="0.2">
      <c r="A50" s="6" t="s">
        <v>10</v>
      </c>
      <c r="B50" s="8">
        <v>7063</v>
      </c>
      <c r="C50" s="8">
        <v>7120</v>
      </c>
      <c r="D50" s="8">
        <v>7139</v>
      </c>
      <c r="E50" s="9">
        <f>(B50+C50+D50)/3</f>
        <v>7107.333333333333</v>
      </c>
      <c r="F50" s="9">
        <v>7107</v>
      </c>
    </row>
    <row r="51" spans="1:6" ht="15" x14ac:dyDescent="0.25">
      <c r="A51" s="10" t="s">
        <v>11</v>
      </c>
      <c r="B51" s="33">
        <f>B50*$B48</f>
        <v>21189</v>
      </c>
      <c r="C51" s="33">
        <f>C50*$B48</f>
        <v>21360</v>
      </c>
      <c r="D51" s="33">
        <f>D50*$B48</f>
        <v>21417</v>
      </c>
      <c r="E51" s="33">
        <f>E50*$B48</f>
        <v>21322</v>
      </c>
      <c r="F51" s="12">
        <f>F50*$B48</f>
        <v>21321</v>
      </c>
    </row>
    <row r="52" spans="1:6" ht="30.75" customHeight="1" x14ac:dyDescent="0.2">
      <c r="A52" s="35" t="s">
        <v>6</v>
      </c>
      <c r="B52" s="40" t="s">
        <v>45</v>
      </c>
      <c r="C52" s="41"/>
      <c r="D52" s="42"/>
      <c r="E52" s="31" t="s">
        <v>27</v>
      </c>
      <c r="F52" s="32" t="s">
        <v>7</v>
      </c>
    </row>
    <row r="53" spans="1:6" ht="15" x14ac:dyDescent="0.2">
      <c r="A53" s="6" t="s">
        <v>8</v>
      </c>
      <c r="B53" s="43">
        <v>12</v>
      </c>
      <c r="C53" s="43"/>
      <c r="D53" s="43"/>
      <c r="E53" s="43"/>
      <c r="F53" s="7" t="s">
        <v>7</v>
      </c>
    </row>
    <row r="54" spans="1:6" ht="25.5" customHeight="1" x14ac:dyDescent="0.2">
      <c r="A54" s="6" t="s">
        <v>9</v>
      </c>
      <c r="B54" s="44" t="s">
        <v>46</v>
      </c>
      <c r="C54" s="44"/>
      <c r="D54" s="44"/>
      <c r="E54" s="44"/>
      <c r="F54" s="7" t="s">
        <v>7</v>
      </c>
    </row>
    <row r="55" spans="1:6" ht="15" x14ac:dyDescent="0.2">
      <c r="A55" s="6" t="s">
        <v>10</v>
      </c>
      <c r="B55" s="8">
        <v>3246</v>
      </c>
      <c r="C55" s="8">
        <v>3272</v>
      </c>
      <c r="D55" s="8">
        <v>3281</v>
      </c>
      <c r="E55" s="9">
        <f>(B55+C55+D55)/3</f>
        <v>3266.3333333333335</v>
      </c>
      <c r="F55" s="9">
        <v>3266</v>
      </c>
    </row>
    <row r="56" spans="1:6" ht="15" x14ac:dyDescent="0.25">
      <c r="A56" s="10" t="s">
        <v>11</v>
      </c>
      <c r="B56" s="33">
        <f>B55*$B53</f>
        <v>38952</v>
      </c>
      <c r="C56" s="33">
        <f>C55*$B53</f>
        <v>39264</v>
      </c>
      <c r="D56" s="33">
        <f>D55*$B53</f>
        <v>39372</v>
      </c>
      <c r="E56" s="33">
        <f>E55*$B53</f>
        <v>39196</v>
      </c>
      <c r="F56" s="12">
        <f>F55*$B53</f>
        <v>39192</v>
      </c>
    </row>
    <row r="57" spans="1:6" ht="30.75" customHeight="1" x14ac:dyDescent="0.2">
      <c r="A57" s="35" t="s">
        <v>6</v>
      </c>
      <c r="B57" s="40" t="s">
        <v>47</v>
      </c>
      <c r="C57" s="41"/>
      <c r="D57" s="42"/>
      <c r="E57" s="31" t="s">
        <v>125</v>
      </c>
      <c r="F57" s="32" t="s">
        <v>7</v>
      </c>
    </row>
    <row r="58" spans="1:6" ht="15" x14ac:dyDescent="0.2">
      <c r="A58" s="6" t="s">
        <v>8</v>
      </c>
      <c r="B58" s="45">
        <v>2</v>
      </c>
      <c r="C58" s="45"/>
      <c r="D58" s="45"/>
      <c r="E58" s="45"/>
      <c r="F58" s="7" t="s">
        <v>7</v>
      </c>
    </row>
    <row r="59" spans="1:6" ht="36.75" customHeight="1" x14ac:dyDescent="0.2">
      <c r="A59" s="6" t="s">
        <v>9</v>
      </c>
      <c r="B59" s="48" t="s">
        <v>48</v>
      </c>
      <c r="C59" s="48"/>
      <c r="D59" s="48"/>
      <c r="E59" s="48"/>
      <c r="F59" s="7" t="s">
        <v>7</v>
      </c>
    </row>
    <row r="60" spans="1:6" ht="15" x14ac:dyDescent="0.2">
      <c r="A60" s="6" t="s">
        <v>10</v>
      </c>
      <c r="B60" s="8">
        <v>13912</v>
      </c>
      <c r="C60" s="8">
        <v>14024</v>
      </c>
      <c r="D60" s="8">
        <v>14062</v>
      </c>
      <c r="E60" s="9">
        <f>(B60+C60+D60)/3</f>
        <v>13999.333333333334</v>
      </c>
      <c r="F60" s="9">
        <v>13999</v>
      </c>
    </row>
    <row r="61" spans="1:6" ht="15" x14ac:dyDescent="0.25">
      <c r="A61" s="10" t="s">
        <v>11</v>
      </c>
      <c r="B61" s="33">
        <f>B60*$B58</f>
        <v>27824</v>
      </c>
      <c r="C61" s="33">
        <f>C60*$B58</f>
        <v>28048</v>
      </c>
      <c r="D61" s="33">
        <f>D60*$B58</f>
        <v>28124</v>
      </c>
      <c r="E61" s="33">
        <f>E60*$B58</f>
        <v>27998.666666666668</v>
      </c>
      <c r="F61" s="12">
        <f>F60*$B58</f>
        <v>27998</v>
      </c>
    </row>
    <row r="62" spans="1:6" ht="27" customHeight="1" x14ac:dyDescent="0.2">
      <c r="A62" s="35" t="s">
        <v>6</v>
      </c>
      <c r="B62" s="40" t="s">
        <v>137</v>
      </c>
      <c r="C62" s="41"/>
      <c r="D62" s="42"/>
      <c r="E62" s="31" t="s">
        <v>34</v>
      </c>
      <c r="F62" s="32" t="s">
        <v>7</v>
      </c>
    </row>
    <row r="63" spans="1:6" ht="15" x14ac:dyDescent="0.2">
      <c r="A63" s="6" t="s">
        <v>8</v>
      </c>
      <c r="B63" s="43">
        <v>3</v>
      </c>
      <c r="C63" s="43"/>
      <c r="D63" s="43"/>
      <c r="E63" s="43"/>
      <c r="F63" s="7" t="s">
        <v>7</v>
      </c>
    </row>
    <row r="64" spans="1:6" ht="27" customHeight="1" x14ac:dyDescent="0.2">
      <c r="A64" s="6" t="s">
        <v>9</v>
      </c>
      <c r="B64" s="44" t="s">
        <v>49</v>
      </c>
      <c r="C64" s="44"/>
      <c r="D64" s="44"/>
      <c r="E64" s="44"/>
      <c r="F64" s="7" t="s">
        <v>7</v>
      </c>
    </row>
    <row r="65" spans="1:6" ht="15" x14ac:dyDescent="0.2">
      <c r="A65" s="6" t="s">
        <v>10</v>
      </c>
      <c r="B65" s="8">
        <v>3995</v>
      </c>
      <c r="C65" s="8">
        <v>4028</v>
      </c>
      <c r="D65" s="8">
        <v>4038</v>
      </c>
      <c r="E65" s="9">
        <f>(B65+C65+D65)/3</f>
        <v>4020.3333333333335</v>
      </c>
      <c r="F65" s="9">
        <v>4020</v>
      </c>
    </row>
    <row r="66" spans="1:6" ht="15" x14ac:dyDescent="0.25">
      <c r="A66" s="10" t="s">
        <v>11</v>
      </c>
      <c r="B66" s="33">
        <f>B65*$B63</f>
        <v>11985</v>
      </c>
      <c r="C66" s="33">
        <f>C65*$B63</f>
        <v>12084</v>
      </c>
      <c r="D66" s="33">
        <f>D65*$B63</f>
        <v>12114</v>
      </c>
      <c r="E66" s="33">
        <f>E65*$B63</f>
        <v>12061</v>
      </c>
      <c r="F66" s="12">
        <f>F65*$B63</f>
        <v>12060</v>
      </c>
    </row>
    <row r="67" spans="1:6" ht="27" customHeight="1" x14ac:dyDescent="0.2">
      <c r="A67" s="35" t="s">
        <v>6</v>
      </c>
      <c r="B67" s="40" t="s">
        <v>138</v>
      </c>
      <c r="C67" s="41"/>
      <c r="D67" s="42"/>
      <c r="E67" s="31" t="s">
        <v>34</v>
      </c>
      <c r="F67" s="32" t="s">
        <v>7</v>
      </c>
    </row>
    <row r="68" spans="1:6" ht="15" x14ac:dyDescent="0.2">
      <c r="A68" s="6" t="s">
        <v>8</v>
      </c>
      <c r="B68" s="43">
        <v>3</v>
      </c>
      <c r="C68" s="43"/>
      <c r="D68" s="43"/>
      <c r="E68" s="43"/>
      <c r="F68" s="7" t="s">
        <v>7</v>
      </c>
    </row>
    <row r="69" spans="1:6" ht="27" customHeight="1" x14ac:dyDescent="0.2">
      <c r="A69" s="6" t="s">
        <v>9</v>
      </c>
      <c r="B69" s="44" t="s">
        <v>50</v>
      </c>
      <c r="C69" s="44"/>
      <c r="D69" s="44"/>
      <c r="E69" s="44"/>
      <c r="F69" s="7" t="s">
        <v>7</v>
      </c>
    </row>
    <row r="70" spans="1:6" ht="15" x14ac:dyDescent="0.2">
      <c r="A70" s="6" t="s">
        <v>10</v>
      </c>
      <c r="B70" s="8">
        <v>4637</v>
      </c>
      <c r="C70" s="8">
        <v>4675</v>
      </c>
      <c r="D70" s="8">
        <v>4687</v>
      </c>
      <c r="E70" s="9">
        <f>(B70+C70+D70)/3</f>
        <v>4666.333333333333</v>
      </c>
      <c r="F70" s="9">
        <v>4666</v>
      </c>
    </row>
    <row r="71" spans="1:6" ht="15" x14ac:dyDescent="0.25">
      <c r="A71" s="10" t="s">
        <v>11</v>
      </c>
      <c r="B71" s="33">
        <f>B70*$B68</f>
        <v>13911</v>
      </c>
      <c r="C71" s="33">
        <f>C70*$B68</f>
        <v>14025</v>
      </c>
      <c r="D71" s="33">
        <f>D70*$B68</f>
        <v>14061</v>
      </c>
      <c r="E71" s="33">
        <f>E70*$B68</f>
        <v>13999</v>
      </c>
      <c r="F71" s="12">
        <f>F70*$B68</f>
        <v>13998</v>
      </c>
    </row>
    <row r="72" spans="1:6" ht="27" customHeight="1" x14ac:dyDescent="0.2">
      <c r="A72" s="35" t="s">
        <v>6</v>
      </c>
      <c r="B72" s="40" t="s">
        <v>139</v>
      </c>
      <c r="C72" s="41"/>
      <c r="D72" s="42"/>
      <c r="E72" s="31" t="s">
        <v>34</v>
      </c>
      <c r="F72" s="32" t="s">
        <v>7</v>
      </c>
    </row>
    <row r="73" spans="1:6" ht="15" x14ac:dyDescent="0.2">
      <c r="A73" s="6" t="s">
        <v>8</v>
      </c>
      <c r="B73" s="43">
        <v>3</v>
      </c>
      <c r="C73" s="43"/>
      <c r="D73" s="43"/>
      <c r="E73" s="43"/>
      <c r="F73" s="7" t="s">
        <v>7</v>
      </c>
    </row>
    <row r="74" spans="1:6" ht="27" customHeight="1" x14ac:dyDescent="0.2">
      <c r="A74" s="6" t="s">
        <v>9</v>
      </c>
      <c r="B74" s="44" t="s">
        <v>140</v>
      </c>
      <c r="C74" s="44"/>
      <c r="D74" s="44"/>
      <c r="E74" s="44"/>
      <c r="F74" s="7" t="s">
        <v>7</v>
      </c>
    </row>
    <row r="75" spans="1:6" ht="15" x14ac:dyDescent="0.2">
      <c r="A75" s="6" t="s">
        <v>10</v>
      </c>
      <c r="B75" s="8">
        <v>4637</v>
      </c>
      <c r="C75" s="8">
        <v>4675</v>
      </c>
      <c r="D75" s="8">
        <v>4687</v>
      </c>
      <c r="E75" s="9">
        <f>(B75+C75+D75)/3</f>
        <v>4666.333333333333</v>
      </c>
      <c r="F75" s="9">
        <v>4666</v>
      </c>
    </row>
    <row r="76" spans="1:6" ht="15" x14ac:dyDescent="0.25">
      <c r="A76" s="10" t="s">
        <v>11</v>
      </c>
      <c r="B76" s="33">
        <f>B75*$B73</f>
        <v>13911</v>
      </c>
      <c r="C76" s="33">
        <f>C75*$B73</f>
        <v>14025</v>
      </c>
      <c r="D76" s="33">
        <f>D75*$B73</f>
        <v>14061</v>
      </c>
      <c r="E76" s="33">
        <f>E75*$B73</f>
        <v>13999</v>
      </c>
      <c r="F76" s="12">
        <f>F75*$B73</f>
        <v>13998</v>
      </c>
    </row>
    <row r="77" spans="1:6" ht="27" customHeight="1" x14ac:dyDescent="0.2">
      <c r="A77" s="35" t="s">
        <v>6</v>
      </c>
      <c r="B77" s="40" t="s">
        <v>141</v>
      </c>
      <c r="C77" s="41"/>
      <c r="D77" s="42"/>
      <c r="E77" s="31" t="s">
        <v>34</v>
      </c>
      <c r="F77" s="32" t="s">
        <v>7</v>
      </c>
    </row>
    <row r="78" spans="1:6" ht="15" x14ac:dyDescent="0.2">
      <c r="A78" s="6" t="s">
        <v>8</v>
      </c>
      <c r="B78" s="43">
        <v>3</v>
      </c>
      <c r="C78" s="43"/>
      <c r="D78" s="43"/>
      <c r="E78" s="43"/>
      <c r="F78" s="7" t="s">
        <v>7</v>
      </c>
    </row>
    <row r="79" spans="1:6" ht="27" customHeight="1" x14ac:dyDescent="0.2">
      <c r="A79" s="6" t="s">
        <v>9</v>
      </c>
      <c r="B79" s="44" t="s">
        <v>142</v>
      </c>
      <c r="C79" s="44"/>
      <c r="D79" s="44"/>
      <c r="E79" s="44"/>
      <c r="F79" s="7" t="s">
        <v>7</v>
      </c>
    </row>
    <row r="80" spans="1:6" ht="15" x14ac:dyDescent="0.2">
      <c r="A80" s="6" t="s">
        <v>10</v>
      </c>
      <c r="B80" s="8">
        <v>4637</v>
      </c>
      <c r="C80" s="8">
        <v>4675</v>
      </c>
      <c r="D80" s="8">
        <v>4687</v>
      </c>
      <c r="E80" s="9">
        <f>(B80+C80+D80)/3</f>
        <v>4666.333333333333</v>
      </c>
      <c r="F80" s="9">
        <v>4666</v>
      </c>
    </row>
    <row r="81" spans="1:6" ht="15" x14ac:dyDescent="0.25">
      <c r="A81" s="10" t="s">
        <v>11</v>
      </c>
      <c r="B81" s="33">
        <f>B80*$B78</f>
        <v>13911</v>
      </c>
      <c r="C81" s="33">
        <f>C80*$B78</f>
        <v>14025</v>
      </c>
      <c r="D81" s="33">
        <f>D80*$B78</f>
        <v>14061</v>
      </c>
      <c r="E81" s="33">
        <f>E80*$B78</f>
        <v>13999</v>
      </c>
      <c r="F81" s="12">
        <f>F80*$B78</f>
        <v>13998</v>
      </c>
    </row>
    <row r="82" spans="1:6" ht="27" customHeight="1" x14ac:dyDescent="0.2">
      <c r="A82" s="35" t="s">
        <v>6</v>
      </c>
      <c r="B82" s="40" t="s">
        <v>51</v>
      </c>
      <c r="C82" s="41"/>
      <c r="D82" s="42"/>
      <c r="E82" s="31" t="s">
        <v>125</v>
      </c>
      <c r="F82" s="32" t="s">
        <v>7</v>
      </c>
    </row>
    <row r="83" spans="1:6" ht="15" x14ac:dyDescent="0.2">
      <c r="A83" s="6" t="s">
        <v>8</v>
      </c>
      <c r="B83" s="43">
        <v>1</v>
      </c>
      <c r="C83" s="43"/>
      <c r="D83" s="43"/>
      <c r="E83" s="43"/>
      <c r="F83" s="7" t="s">
        <v>7</v>
      </c>
    </row>
    <row r="84" spans="1:6" ht="37.5" customHeight="1" x14ac:dyDescent="0.2">
      <c r="A84" s="6" t="s">
        <v>9</v>
      </c>
      <c r="B84" s="44" t="s">
        <v>52</v>
      </c>
      <c r="C84" s="44"/>
      <c r="D84" s="44"/>
      <c r="E84" s="44"/>
      <c r="F84" s="7" t="s">
        <v>7</v>
      </c>
    </row>
    <row r="85" spans="1:6" ht="15" x14ac:dyDescent="0.2">
      <c r="A85" s="6" t="s">
        <v>10</v>
      </c>
      <c r="B85" s="8">
        <f>39238+4710</f>
        <v>43948</v>
      </c>
      <c r="C85" s="8">
        <f>39556+4746</f>
        <v>44302</v>
      </c>
      <c r="D85" s="8">
        <f>39662+4758</f>
        <v>44420</v>
      </c>
      <c r="E85" s="9">
        <f>(B85+C85+D85)/3</f>
        <v>44223.333333333336</v>
      </c>
      <c r="F85" s="9">
        <v>44223</v>
      </c>
    </row>
    <row r="86" spans="1:6" ht="15" x14ac:dyDescent="0.25">
      <c r="A86" s="10" t="s">
        <v>11</v>
      </c>
      <c r="B86" s="33">
        <f>B85*$B83</f>
        <v>43948</v>
      </c>
      <c r="C86" s="33">
        <f>C85*$B83</f>
        <v>44302</v>
      </c>
      <c r="D86" s="33">
        <f>D85*$B83</f>
        <v>44420</v>
      </c>
      <c r="E86" s="33">
        <f>E85*$B83</f>
        <v>44223.333333333336</v>
      </c>
      <c r="F86" s="12">
        <f>F85*$B83</f>
        <v>44223</v>
      </c>
    </row>
    <row r="87" spans="1:6" ht="27" customHeight="1" x14ac:dyDescent="0.2">
      <c r="A87" s="35" t="s">
        <v>6</v>
      </c>
      <c r="B87" s="40" t="s">
        <v>53</v>
      </c>
      <c r="C87" s="41"/>
      <c r="D87" s="42"/>
      <c r="E87" s="31" t="s">
        <v>126</v>
      </c>
      <c r="F87" s="32" t="s">
        <v>7</v>
      </c>
    </row>
    <row r="88" spans="1:6" ht="15" x14ac:dyDescent="0.2">
      <c r="A88" s="6" t="s">
        <v>8</v>
      </c>
      <c r="B88" s="43">
        <v>17</v>
      </c>
      <c r="C88" s="43"/>
      <c r="D88" s="43"/>
      <c r="E88" s="43"/>
      <c r="F88" s="7" t="s">
        <v>7</v>
      </c>
    </row>
    <row r="89" spans="1:6" ht="15.75" customHeight="1" x14ac:dyDescent="0.2">
      <c r="A89" s="6" t="s">
        <v>9</v>
      </c>
      <c r="B89" s="44" t="s">
        <v>54</v>
      </c>
      <c r="C89" s="44"/>
      <c r="D89" s="44"/>
      <c r="E89" s="44"/>
      <c r="F89" s="7" t="s">
        <v>7</v>
      </c>
    </row>
    <row r="90" spans="1:6" ht="15" x14ac:dyDescent="0.2">
      <c r="A90" s="6" t="s">
        <v>10</v>
      </c>
      <c r="B90" s="8">
        <v>7694</v>
      </c>
      <c r="C90" s="8">
        <v>7757</v>
      </c>
      <c r="D90" s="8">
        <v>7778</v>
      </c>
      <c r="E90" s="9">
        <f>(B90+C90+D90)/3</f>
        <v>7743</v>
      </c>
      <c r="F90" s="9">
        <v>7743</v>
      </c>
    </row>
    <row r="91" spans="1:6" ht="15" x14ac:dyDescent="0.25">
      <c r="A91" s="10" t="s">
        <v>11</v>
      </c>
      <c r="B91" s="33">
        <f>B90*$B88</f>
        <v>130798</v>
      </c>
      <c r="C91" s="33">
        <f>C90*$B88</f>
        <v>131869</v>
      </c>
      <c r="D91" s="33">
        <f>D90*$B88</f>
        <v>132226</v>
      </c>
      <c r="E91" s="33">
        <f>E90*$B88</f>
        <v>131631</v>
      </c>
      <c r="F91" s="12">
        <f>F90*$B88</f>
        <v>131631</v>
      </c>
    </row>
    <row r="92" spans="1:6" ht="27" customHeight="1" x14ac:dyDescent="0.2">
      <c r="A92" s="35" t="s">
        <v>6</v>
      </c>
      <c r="B92" s="40" t="s">
        <v>55</v>
      </c>
      <c r="C92" s="41"/>
      <c r="D92" s="42"/>
      <c r="E92" s="31" t="s">
        <v>126</v>
      </c>
      <c r="F92" s="32" t="s">
        <v>7</v>
      </c>
    </row>
    <row r="93" spans="1:6" ht="15" x14ac:dyDescent="0.2">
      <c r="A93" s="6" t="s">
        <v>8</v>
      </c>
      <c r="B93" s="43">
        <v>21</v>
      </c>
      <c r="C93" s="43"/>
      <c r="D93" s="43"/>
      <c r="E93" s="43"/>
      <c r="F93" s="7" t="s">
        <v>7</v>
      </c>
    </row>
    <row r="94" spans="1:6" ht="15.75" customHeight="1" x14ac:dyDescent="0.2">
      <c r="A94" s="6" t="s">
        <v>9</v>
      </c>
      <c r="B94" s="44" t="s">
        <v>56</v>
      </c>
      <c r="C94" s="44"/>
      <c r="D94" s="44"/>
      <c r="E94" s="44"/>
      <c r="F94" s="7" t="s">
        <v>7</v>
      </c>
    </row>
    <row r="95" spans="1:6" ht="15" x14ac:dyDescent="0.2">
      <c r="A95" s="6" t="s">
        <v>10</v>
      </c>
      <c r="B95" s="8">
        <v>9375</v>
      </c>
      <c r="C95" s="8">
        <v>9451</v>
      </c>
      <c r="D95" s="8">
        <v>9476</v>
      </c>
      <c r="E95" s="9">
        <f>(B95+C95+D95)/3</f>
        <v>9434</v>
      </c>
      <c r="F95" s="9">
        <v>9434</v>
      </c>
    </row>
    <row r="96" spans="1:6" ht="15" x14ac:dyDescent="0.25">
      <c r="A96" s="10" t="s">
        <v>11</v>
      </c>
      <c r="B96" s="33">
        <f>B95*$B93</f>
        <v>196875</v>
      </c>
      <c r="C96" s="33">
        <f>C95*$B93</f>
        <v>198471</v>
      </c>
      <c r="D96" s="33">
        <f>D95*$B93</f>
        <v>198996</v>
      </c>
      <c r="E96" s="33">
        <f>E95*$B93</f>
        <v>198114</v>
      </c>
      <c r="F96" s="37">
        <f>F95*$B93</f>
        <v>198114</v>
      </c>
    </row>
    <row r="97" spans="1:6" ht="27" customHeight="1" x14ac:dyDescent="0.2">
      <c r="A97" s="35" t="s">
        <v>6</v>
      </c>
      <c r="B97" s="40" t="s">
        <v>57</v>
      </c>
      <c r="C97" s="41"/>
      <c r="D97" s="42"/>
      <c r="E97" s="31" t="s">
        <v>58</v>
      </c>
      <c r="F97" s="32" t="s">
        <v>7</v>
      </c>
    </row>
    <row r="98" spans="1:6" ht="15" x14ac:dyDescent="0.2">
      <c r="A98" s="6" t="s">
        <v>8</v>
      </c>
      <c r="B98" s="43">
        <v>8</v>
      </c>
      <c r="C98" s="43"/>
      <c r="D98" s="43"/>
      <c r="E98" s="43"/>
      <c r="F98" s="7" t="s">
        <v>7</v>
      </c>
    </row>
    <row r="99" spans="1:6" ht="15.75" customHeight="1" x14ac:dyDescent="0.2">
      <c r="A99" s="6" t="s">
        <v>9</v>
      </c>
      <c r="B99" s="44" t="s">
        <v>59</v>
      </c>
      <c r="C99" s="44"/>
      <c r="D99" s="44"/>
      <c r="E99" s="44"/>
      <c r="F99" s="7" t="s">
        <v>7</v>
      </c>
    </row>
    <row r="100" spans="1:6" ht="15" x14ac:dyDescent="0.2">
      <c r="A100" s="6" t="s">
        <v>10</v>
      </c>
      <c r="B100" s="8">
        <v>856</v>
      </c>
      <c r="C100" s="8">
        <v>863</v>
      </c>
      <c r="D100" s="8">
        <v>865</v>
      </c>
      <c r="E100" s="9">
        <f>(B100+C100+D100)/3</f>
        <v>861.33333333333337</v>
      </c>
      <c r="F100" s="9">
        <v>861</v>
      </c>
    </row>
    <row r="101" spans="1:6" ht="15" x14ac:dyDescent="0.25">
      <c r="A101" s="10" t="s">
        <v>11</v>
      </c>
      <c r="B101" s="33">
        <f>B100*$B98</f>
        <v>6848</v>
      </c>
      <c r="C101" s="33">
        <f>C100*$B98</f>
        <v>6904</v>
      </c>
      <c r="D101" s="33">
        <f>D100*$B98</f>
        <v>6920</v>
      </c>
      <c r="E101" s="33">
        <f>E100*$B98</f>
        <v>6890.666666666667</v>
      </c>
      <c r="F101" s="37">
        <f>F100*$B98</f>
        <v>6888</v>
      </c>
    </row>
    <row r="102" spans="1:6" ht="27" customHeight="1" x14ac:dyDescent="0.2">
      <c r="A102" s="35" t="s">
        <v>6</v>
      </c>
      <c r="B102" s="40" t="s">
        <v>60</v>
      </c>
      <c r="C102" s="41"/>
      <c r="D102" s="42"/>
      <c r="E102" s="31" t="s">
        <v>95</v>
      </c>
      <c r="F102" s="32" t="s">
        <v>7</v>
      </c>
    </row>
    <row r="103" spans="1:6" ht="15" x14ac:dyDescent="0.2">
      <c r="A103" s="6" t="s">
        <v>8</v>
      </c>
      <c r="B103" s="43">
        <v>5</v>
      </c>
      <c r="C103" s="43"/>
      <c r="D103" s="43"/>
      <c r="E103" s="43"/>
      <c r="F103" s="7" t="s">
        <v>7</v>
      </c>
    </row>
    <row r="104" spans="1:6" ht="15.75" customHeight="1" x14ac:dyDescent="0.2">
      <c r="A104" s="6" t="s">
        <v>9</v>
      </c>
      <c r="B104" s="44" t="s">
        <v>61</v>
      </c>
      <c r="C104" s="44"/>
      <c r="D104" s="44"/>
      <c r="E104" s="44"/>
      <c r="F104" s="7" t="s">
        <v>7</v>
      </c>
    </row>
    <row r="105" spans="1:6" ht="15" x14ac:dyDescent="0.2">
      <c r="A105" s="6" t="s">
        <v>10</v>
      </c>
      <c r="B105" s="8">
        <v>1141</v>
      </c>
      <c r="C105" s="8">
        <v>1151</v>
      </c>
      <c r="D105" s="8">
        <v>1154</v>
      </c>
      <c r="E105" s="9">
        <f>(B105+C105+D105)/3</f>
        <v>1148.6666666666667</v>
      </c>
      <c r="F105" s="9">
        <v>1149</v>
      </c>
    </row>
    <row r="106" spans="1:6" ht="15" x14ac:dyDescent="0.25">
      <c r="A106" s="10" t="s">
        <v>11</v>
      </c>
      <c r="B106" s="33">
        <f>B105*$B103</f>
        <v>5705</v>
      </c>
      <c r="C106" s="33">
        <f>C105*$B103</f>
        <v>5755</v>
      </c>
      <c r="D106" s="33">
        <f>D105*$B103</f>
        <v>5770</v>
      </c>
      <c r="E106" s="33">
        <f>E105*$B103</f>
        <v>5743.3333333333339</v>
      </c>
      <c r="F106" s="37">
        <f>F105*$B103</f>
        <v>5745</v>
      </c>
    </row>
    <row r="107" spans="1:6" ht="27" customHeight="1" x14ac:dyDescent="0.2">
      <c r="A107" s="35" t="s">
        <v>6</v>
      </c>
      <c r="B107" s="40" t="s">
        <v>62</v>
      </c>
      <c r="C107" s="41"/>
      <c r="D107" s="42"/>
      <c r="E107" s="31" t="s">
        <v>95</v>
      </c>
      <c r="F107" s="32" t="s">
        <v>7</v>
      </c>
    </row>
    <row r="108" spans="1:6" ht="15" x14ac:dyDescent="0.2">
      <c r="A108" s="6" t="s">
        <v>8</v>
      </c>
      <c r="B108" s="43">
        <v>6</v>
      </c>
      <c r="C108" s="43"/>
      <c r="D108" s="43"/>
      <c r="E108" s="43"/>
      <c r="F108" s="7" t="s">
        <v>7</v>
      </c>
    </row>
    <row r="109" spans="1:6" ht="26.25" customHeight="1" x14ac:dyDescent="0.2">
      <c r="A109" s="6" t="s">
        <v>9</v>
      </c>
      <c r="B109" s="44" t="s">
        <v>63</v>
      </c>
      <c r="C109" s="44"/>
      <c r="D109" s="44"/>
      <c r="E109" s="44"/>
      <c r="F109" s="7" t="s">
        <v>7</v>
      </c>
    </row>
    <row r="110" spans="1:6" ht="15" x14ac:dyDescent="0.2">
      <c r="A110" s="6" t="s">
        <v>10</v>
      </c>
      <c r="B110" s="8">
        <v>2247</v>
      </c>
      <c r="C110" s="8">
        <v>2265</v>
      </c>
      <c r="D110" s="8">
        <v>2272</v>
      </c>
      <c r="E110" s="9">
        <f>(B110+C110+D110)/3</f>
        <v>2261.3333333333335</v>
      </c>
      <c r="F110" s="9">
        <v>2261</v>
      </c>
    </row>
    <row r="111" spans="1:6" ht="15" x14ac:dyDescent="0.25">
      <c r="A111" s="10" t="s">
        <v>11</v>
      </c>
      <c r="B111" s="33">
        <f>B110*$B108</f>
        <v>13482</v>
      </c>
      <c r="C111" s="33">
        <f>C110*$B108</f>
        <v>13590</v>
      </c>
      <c r="D111" s="33">
        <f>D110*$B108</f>
        <v>13632</v>
      </c>
      <c r="E111" s="33">
        <f>E110*$B108</f>
        <v>13568</v>
      </c>
      <c r="F111" s="37">
        <f>F110*$B108</f>
        <v>13566</v>
      </c>
    </row>
    <row r="112" spans="1:6" ht="27" customHeight="1" x14ac:dyDescent="0.2">
      <c r="A112" s="35" t="s">
        <v>6</v>
      </c>
      <c r="B112" s="40" t="s">
        <v>64</v>
      </c>
      <c r="C112" s="41"/>
      <c r="D112" s="42"/>
      <c r="E112" s="31" t="s">
        <v>127</v>
      </c>
      <c r="F112" s="32" t="s">
        <v>7</v>
      </c>
    </row>
    <row r="113" spans="1:6" ht="15" x14ac:dyDescent="0.2">
      <c r="A113" s="6" t="s">
        <v>8</v>
      </c>
      <c r="B113" s="43">
        <v>5</v>
      </c>
      <c r="C113" s="43"/>
      <c r="D113" s="43"/>
      <c r="E113" s="43"/>
      <c r="F113" s="7" t="s">
        <v>7</v>
      </c>
    </row>
    <row r="114" spans="1:6" ht="26.25" customHeight="1" x14ac:dyDescent="0.2">
      <c r="A114" s="6" t="s">
        <v>9</v>
      </c>
      <c r="B114" s="44" t="s">
        <v>65</v>
      </c>
      <c r="C114" s="44"/>
      <c r="D114" s="44"/>
      <c r="E114" s="44"/>
      <c r="F114" s="7" t="s">
        <v>7</v>
      </c>
    </row>
    <row r="115" spans="1:6" ht="15" x14ac:dyDescent="0.2">
      <c r="A115" s="6" t="s">
        <v>10</v>
      </c>
      <c r="B115" s="8">
        <v>285</v>
      </c>
      <c r="C115" s="8">
        <v>288</v>
      </c>
      <c r="D115" s="8">
        <v>288</v>
      </c>
      <c r="E115" s="9">
        <f>(B115+C115+D115)/3</f>
        <v>287</v>
      </c>
      <c r="F115" s="9">
        <v>287</v>
      </c>
    </row>
    <row r="116" spans="1:6" ht="15" x14ac:dyDescent="0.25">
      <c r="A116" s="10" t="s">
        <v>11</v>
      </c>
      <c r="B116" s="33">
        <f>B115*$B113</f>
        <v>1425</v>
      </c>
      <c r="C116" s="33">
        <f>C115*$B113</f>
        <v>1440</v>
      </c>
      <c r="D116" s="33">
        <f>D115*$B113</f>
        <v>1440</v>
      </c>
      <c r="E116" s="33">
        <f>E115*$B113</f>
        <v>1435</v>
      </c>
      <c r="F116" s="37">
        <f>F115*$B113</f>
        <v>1435</v>
      </c>
    </row>
    <row r="117" spans="1:6" ht="27" customHeight="1" x14ac:dyDescent="0.2">
      <c r="A117" s="35" t="s">
        <v>6</v>
      </c>
      <c r="B117" s="40" t="s">
        <v>66</v>
      </c>
      <c r="C117" s="41"/>
      <c r="D117" s="42"/>
      <c r="E117" s="31" t="s">
        <v>128</v>
      </c>
      <c r="F117" s="32" t="s">
        <v>7</v>
      </c>
    </row>
    <row r="118" spans="1:6" ht="15" x14ac:dyDescent="0.2">
      <c r="A118" s="6" t="s">
        <v>8</v>
      </c>
      <c r="B118" s="43">
        <v>14</v>
      </c>
      <c r="C118" s="43"/>
      <c r="D118" s="43"/>
      <c r="E118" s="43"/>
      <c r="F118" s="7" t="s">
        <v>7</v>
      </c>
    </row>
    <row r="119" spans="1:6" ht="26.25" customHeight="1" x14ac:dyDescent="0.2">
      <c r="A119" s="6" t="s">
        <v>9</v>
      </c>
      <c r="B119" s="44" t="s">
        <v>67</v>
      </c>
      <c r="C119" s="44"/>
      <c r="D119" s="44"/>
      <c r="E119" s="44"/>
      <c r="F119" s="7" t="s">
        <v>7</v>
      </c>
    </row>
    <row r="120" spans="1:6" ht="15" x14ac:dyDescent="0.2">
      <c r="A120" s="6" t="s">
        <v>10</v>
      </c>
      <c r="B120" s="8">
        <v>749</v>
      </c>
      <c r="C120" s="8">
        <v>755</v>
      </c>
      <c r="D120" s="8">
        <v>757</v>
      </c>
      <c r="E120" s="9">
        <f>(B120+C120+D120)/3</f>
        <v>753.66666666666663</v>
      </c>
      <c r="F120" s="9">
        <v>754</v>
      </c>
    </row>
    <row r="121" spans="1:6" ht="15" x14ac:dyDescent="0.25">
      <c r="A121" s="10" t="s">
        <v>11</v>
      </c>
      <c r="B121" s="33">
        <f>B120*$B118</f>
        <v>10486</v>
      </c>
      <c r="C121" s="33">
        <f>C120*$B118</f>
        <v>10570</v>
      </c>
      <c r="D121" s="33">
        <f>D120*$B118</f>
        <v>10598</v>
      </c>
      <c r="E121" s="33">
        <f>E120*$B118</f>
        <v>10551.333333333332</v>
      </c>
      <c r="F121" s="37">
        <f>F120*$B118</f>
        <v>10556</v>
      </c>
    </row>
    <row r="122" spans="1:6" ht="27" customHeight="1" x14ac:dyDescent="0.2">
      <c r="A122" s="35" t="s">
        <v>6</v>
      </c>
      <c r="B122" s="40" t="s">
        <v>68</v>
      </c>
      <c r="C122" s="41"/>
      <c r="D122" s="42"/>
      <c r="E122" s="31" t="s">
        <v>69</v>
      </c>
      <c r="F122" s="32" t="s">
        <v>7</v>
      </c>
    </row>
    <row r="123" spans="1:6" ht="15" x14ac:dyDescent="0.2">
      <c r="A123" s="6" t="s">
        <v>8</v>
      </c>
      <c r="B123" s="43">
        <v>1</v>
      </c>
      <c r="C123" s="43"/>
      <c r="D123" s="43"/>
      <c r="E123" s="43"/>
      <c r="F123" s="7" t="s">
        <v>7</v>
      </c>
    </row>
    <row r="124" spans="1:6" ht="26.25" customHeight="1" x14ac:dyDescent="0.2">
      <c r="A124" s="6" t="s">
        <v>9</v>
      </c>
      <c r="B124" s="44" t="s">
        <v>70</v>
      </c>
      <c r="C124" s="44"/>
      <c r="D124" s="44"/>
      <c r="E124" s="44"/>
      <c r="F124" s="7" t="s">
        <v>7</v>
      </c>
    </row>
    <row r="125" spans="1:6" ht="15" x14ac:dyDescent="0.2">
      <c r="A125" s="6" t="s">
        <v>10</v>
      </c>
      <c r="B125" s="8">
        <v>4102</v>
      </c>
      <c r="C125" s="8">
        <v>4135</v>
      </c>
      <c r="D125" s="8">
        <v>4147</v>
      </c>
      <c r="E125" s="9">
        <f>(B125+C125+D125)/3</f>
        <v>4128</v>
      </c>
      <c r="F125" s="9">
        <v>4128</v>
      </c>
    </row>
    <row r="126" spans="1:6" ht="15" x14ac:dyDescent="0.25">
      <c r="A126" s="10" t="s">
        <v>11</v>
      </c>
      <c r="B126" s="33">
        <f>B125*$B123</f>
        <v>4102</v>
      </c>
      <c r="C126" s="33">
        <f>C125*$B123</f>
        <v>4135</v>
      </c>
      <c r="D126" s="33">
        <f>D125*$B123</f>
        <v>4147</v>
      </c>
      <c r="E126" s="33">
        <f>E125*$B123</f>
        <v>4128</v>
      </c>
      <c r="F126" s="37">
        <f>F125*$B123</f>
        <v>4128</v>
      </c>
    </row>
    <row r="127" spans="1:6" ht="27" customHeight="1" x14ac:dyDescent="0.2">
      <c r="A127" s="35" t="s">
        <v>6</v>
      </c>
      <c r="B127" s="40" t="s">
        <v>71</v>
      </c>
      <c r="C127" s="41"/>
      <c r="D127" s="42"/>
      <c r="E127" s="31" t="s">
        <v>72</v>
      </c>
      <c r="F127" s="32" t="s">
        <v>7</v>
      </c>
    </row>
    <row r="128" spans="1:6" ht="15" x14ac:dyDescent="0.2">
      <c r="A128" s="6" t="s">
        <v>8</v>
      </c>
      <c r="B128" s="43">
        <v>1</v>
      </c>
      <c r="C128" s="43"/>
      <c r="D128" s="43"/>
      <c r="E128" s="43"/>
      <c r="F128" s="7" t="s">
        <v>7</v>
      </c>
    </row>
    <row r="129" spans="1:6" ht="38.25" customHeight="1" x14ac:dyDescent="0.2">
      <c r="A129" s="6" t="s">
        <v>9</v>
      </c>
      <c r="B129" s="44" t="s">
        <v>73</v>
      </c>
      <c r="C129" s="44"/>
      <c r="D129" s="44"/>
      <c r="E129" s="44"/>
      <c r="F129" s="7" t="s">
        <v>7</v>
      </c>
    </row>
    <row r="130" spans="1:6" ht="15" x14ac:dyDescent="0.2">
      <c r="A130" s="6" t="s">
        <v>10</v>
      </c>
      <c r="B130" s="8">
        <v>21871</v>
      </c>
      <c r="C130" s="8">
        <v>22049</v>
      </c>
      <c r="D130" s="8">
        <v>22108</v>
      </c>
      <c r="E130" s="9">
        <f>(B130+C130+D130)/3</f>
        <v>22009.333333333332</v>
      </c>
      <c r="F130" s="9">
        <v>22009</v>
      </c>
    </row>
    <row r="131" spans="1:6" ht="15" x14ac:dyDescent="0.25">
      <c r="A131" s="10" t="s">
        <v>11</v>
      </c>
      <c r="B131" s="33">
        <f>B130*$B128</f>
        <v>21871</v>
      </c>
      <c r="C131" s="33">
        <f>C130*$B128</f>
        <v>22049</v>
      </c>
      <c r="D131" s="33">
        <f>D130*$B128</f>
        <v>22108</v>
      </c>
      <c r="E131" s="33">
        <f>E130*$B128</f>
        <v>22009.333333333332</v>
      </c>
      <c r="F131" s="37">
        <f>F130*$B128</f>
        <v>22009</v>
      </c>
    </row>
    <row r="132" spans="1:6" ht="27" customHeight="1" x14ac:dyDescent="0.2">
      <c r="A132" s="36" t="s">
        <v>6</v>
      </c>
      <c r="B132" s="40" t="s">
        <v>76</v>
      </c>
      <c r="C132" s="41"/>
      <c r="D132" s="42"/>
      <c r="E132" s="31" t="s">
        <v>23</v>
      </c>
      <c r="F132" s="5" t="s">
        <v>7</v>
      </c>
    </row>
    <row r="133" spans="1:6" ht="15" x14ac:dyDescent="0.2">
      <c r="A133" s="6" t="s">
        <v>8</v>
      </c>
      <c r="B133" s="43">
        <v>4</v>
      </c>
      <c r="C133" s="43"/>
      <c r="D133" s="43"/>
      <c r="E133" s="43"/>
      <c r="F133" s="7" t="s">
        <v>7</v>
      </c>
    </row>
    <row r="134" spans="1:6" ht="27" customHeight="1" x14ac:dyDescent="0.2">
      <c r="A134" s="6" t="s">
        <v>9</v>
      </c>
      <c r="B134" s="44" t="s">
        <v>77</v>
      </c>
      <c r="C134" s="44"/>
      <c r="D134" s="44"/>
      <c r="E134" s="44"/>
      <c r="F134" s="7" t="s">
        <v>7</v>
      </c>
    </row>
    <row r="135" spans="1:6" ht="15" x14ac:dyDescent="0.2">
      <c r="A135" s="6" t="s">
        <v>10</v>
      </c>
      <c r="B135" s="8">
        <v>36586</v>
      </c>
      <c r="C135" s="8">
        <v>36882</v>
      </c>
      <c r="D135" s="8">
        <v>36981</v>
      </c>
      <c r="E135" s="9">
        <f>(B135+C135+D135)/3</f>
        <v>36816.333333333336</v>
      </c>
      <c r="F135" s="9">
        <v>36816</v>
      </c>
    </row>
    <row r="136" spans="1:6" ht="15" x14ac:dyDescent="0.25">
      <c r="A136" s="10" t="s">
        <v>11</v>
      </c>
      <c r="B136" s="33">
        <f>B135*$B133</f>
        <v>146344</v>
      </c>
      <c r="C136" s="33">
        <f>C135*$B133</f>
        <v>147528</v>
      </c>
      <c r="D136" s="33">
        <f>D135*$B133</f>
        <v>147924</v>
      </c>
      <c r="E136" s="33">
        <f>E135*$B133</f>
        <v>147265.33333333334</v>
      </c>
      <c r="F136" s="12">
        <f>F135*$B133</f>
        <v>147264</v>
      </c>
    </row>
    <row r="137" spans="1:6" ht="27" customHeight="1" x14ac:dyDescent="0.2">
      <c r="A137" s="36" t="s">
        <v>6</v>
      </c>
      <c r="B137" s="40" t="s">
        <v>78</v>
      </c>
      <c r="C137" s="41"/>
      <c r="D137" s="42"/>
      <c r="E137" s="31" t="s">
        <v>129</v>
      </c>
      <c r="F137" s="5" t="s">
        <v>7</v>
      </c>
    </row>
    <row r="138" spans="1:6" ht="15" x14ac:dyDescent="0.2">
      <c r="A138" s="6" t="s">
        <v>8</v>
      </c>
      <c r="B138" s="43">
        <v>10</v>
      </c>
      <c r="C138" s="43"/>
      <c r="D138" s="43"/>
      <c r="E138" s="43"/>
      <c r="F138" s="7" t="s">
        <v>7</v>
      </c>
    </row>
    <row r="139" spans="1:6" ht="27" customHeight="1" x14ac:dyDescent="0.2">
      <c r="A139" s="6" t="s">
        <v>9</v>
      </c>
      <c r="B139" s="44" t="s">
        <v>79</v>
      </c>
      <c r="C139" s="44"/>
      <c r="D139" s="44"/>
      <c r="E139" s="44"/>
      <c r="F139" s="7" t="s">
        <v>7</v>
      </c>
    </row>
    <row r="140" spans="1:6" ht="15" x14ac:dyDescent="0.2">
      <c r="A140" s="6" t="s">
        <v>10</v>
      </c>
      <c r="B140" s="8">
        <v>321</v>
      </c>
      <c r="C140" s="8">
        <v>324</v>
      </c>
      <c r="D140" s="8">
        <v>325</v>
      </c>
      <c r="E140" s="9">
        <f>(B140+C140+D140)/3</f>
        <v>323.33333333333331</v>
      </c>
      <c r="F140" s="9">
        <v>323</v>
      </c>
    </row>
    <row r="141" spans="1:6" ht="15" x14ac:dyDescent="0.25">
      <c r="A141" s="10" t="s">
        <v>11</v>
      </c>
      <c r="B141" s="33">
        <f>B140*$B138</f>
        <v>3210</v>
      </c>
      <c r="C141" s="33">
        <f>C140*$B138</f>
        <v>3240</v>
      </c>
      <c r="D141" s="33">
        <f>D140*$B138</f>
        <v>3250</v>
      </c>
      <c r="E141" s="33">
        <f>E140*$B138</f>
        <v>3233.333333333333</v>
      </c>
      <c r="F141" s="12">
        <f>F140*$B138</f>
        <v>3230</v>
      </c>
    </row>
    <row r="142" spans="1:6" ht="27" customHeight="1" x14ac:dyDescent="0.2">
      <c r="A142" s="36" t="s">
        <v>6</v>
      </c>
      <c r="B142" s="40" t="s">
        <v>80</v>
      </c>
      <c r="C142" s="41"/>
      <c r="D142" s="42"/>
      <c r="E142" s="31" t="s">
        <v>81</v>
      </c>
      <c r="F142" s="5" t="s">
        <v>7</v>
      </c>
    </row>
    <row r="143" spans="1:6" ht="15" x14ac:dyDescent="0.2">
      <c r="A143" s="6" t="s">
        <v>8</v>
      </c>
      <c r="B143" s="43">
        <v>5</v>
      </c>
      <c r="C143" s="43"/>
      <c r="D143" s="43"/>
      <c r="E143" s="43"/>
      <c r="F143" s="7" t="s">
        <v>7</v>
      </c>
    </row>
    <row r="144" spans="1:6" ht="27" customHeight="1" x14ac:dyDescent="0.2">
      <c r="A144" s="6" t="s">
        <v>9</v>
      </c>
      <c r="B144" s="44" t="s">
        <v>82</v>
      </c>
      <c r="C144" s="44"/>
      <c r="D144" s="44"/>
      <c r="E144" s="44"/>
      <c r="F144" s="7" t="s">
        <v>7</v>
      </c>
    </row>
    <row r="145" spans="1:6" ht="15" x14ac:dyDescent="0.2">
      <c r="A145" s="6" t="s">
        <v>10</v>
      </c>
      <c r="B145" s="8">
        <v>1141</v>
      </c>
      <c r="C145" s="8">
        <v>1151</v>
      </c>
      <c r="D145" s="8">
        <v>1154</v>
      </c>
      <c r="E145" s="9">
        <f>(B145+C145+D145)/3</f>
        <v>1148.6666666666667</v>
      </c>
      <c r="F145" s="9">
        <v>1149</v>
      </c>
    </row>
    <row r="146" spans="1:6" ht="15" x14ac:dyDescent="0.25">
      <c r="A146" s="10" t="s">
        <v>11</v>
      </c>
      <c r="B146" s="33">
        <f>B145*$B143</f>
        <v>5705</v>
      </c>
      <c r="C146" s="33">
        <f>C145*$B143</f>
        <v>5755</v>
      </c>
      <c r="D146" s="33">
        <f>D145*$B143</f>
        <v>5770</v>
      </c>
      <c r="E146" s="33">
        <f>E145*$B143</f>
        <v>5743.3333333333339</v>
      </c>
      <c r="F146" s="12">
        <f>F145*$B143</f>
        <v>5745</v>
      </c>
    </row>
    <row r="147" spans="1:6" ht="27" customHeight="1" x14ac:dyDescent="0.2">
      <c r="A147" s="36" t="s">
        <v>6</v>
      </c>
      <c r="B147" s="40" t="s">
        <v>24</v>
      </c>
      <c r="C147" s="41"/>
      <c r="D147" s="42"/>
      <c r="E147" s="31" t="s">
        <v>130</v>
      </c>
      <c r="F147" s="5" t="s">
        <v>7</v>
      </c>
    </row>
    <row r="148" spans="1:6" ht="15" x14ac:dyDescent="0.2">
      <c r="A148" s="6" t="s">
        <v>8</v>
      </c>
      <c r="B148" s="43">
        <v>6</v>
      </c>
      <c r="C148" s="43"/>
      <c r="D148" s="43"/>
      <c r="E148" s="43"/>
      <c r="F148" s="7" t="s">
        <v>7</v>
      </c>
    </row>
    <row r="149" spans="1:6" ht="15.75" customHeight="1" x14ac:dyDescent="0.2">
      <c r="A149" s="6" t="s">
        <v>9</v>
      </c>
      <c r="B149" s="44" t="s">
        <v>31</v>
      </c>
      <c r="C149" s="44"/>
      <c r="D149" s="44"/>
      <c r="E149" s="44"/>
      <c r="F149" s="7" t="s">
        <v>7</v>
      </c>
    </row>
    <row r="150" spans="1:6" ht="15" x14ac:dyDescent="0.2">
      <c r="A150" s="6" t="s">
        <v>10</v>
      </c>
      <c r="B150" s="8">
        <v>12485</v>
      </c>
      <c r="C150" s="8">
        <v>12586</v>
      </c>
      <c r="D150" s="8">
        <v>12620</v>
      </c>
      <c r="E150" s="9">
        <f>(B150+C150+D150)/3</f>
        <v>12563.666666666666</v>
      </c>
      <c r="F150" s="9">
        <v>12564</v>
      </c>
    </row>
    <row r="151" spans="1:6" ht="15" x14ac:dyDescent="0.25">
      <c r="A151" s="10" t="s">
        <v>11</v>
      </c>
      <c r="B151" s="33">
        <f>B150*$B148</f>
        <v>74910</v>
      </c>
      <c r="C151" s="33">
        <f>C150*$B148</f>
        <v>75516</v>
      </c>
      <c r="D151" s="33">
        <f>D150*$B148</f>
        <v>75720</v>
      </c>
      <c r="E151" s="33">
        <f>E150*$B148</f>
        <v>75382</v>
      </c>
      <c r="F151" s="12">
        <f>F150*$B148</f>
        <v>75384</v>
      </c>
    </row>
    <row r="152" spans="1:6" ht="27" customHeight="1" x14ac:dyDescent="0.2">
      <c r="A152" s="36" t="s">
        <v>6</v>
      </c>
      <c r="B152" s="40" t="s">
        <v>83</v>
      </c>
      <c r="C152" s="41"/>
      <c r="D152" s="42"/>
      <c r="E152" s="31" t="s">
        <v>125</v>
      </c>
      <c r="F152" s="5" t="s">
        <v>7</v>
      </c>
    </row>
    <row r="153" spans="1:6" ht="15" x14ac:dyDescent="0.2">
      <c r="A153" s="6" t="s">
        <v>8</v>
      </c>
      <c r="B153" s="43">
        <v>2</v>
      </c>
      <c r="C153" s="43"/>
      <c r="D153" s="43"/>
      <c r="E153" s="43"/>
      <c r="F153" s="7" t="s">
        <v>7</v>
      </c>
    </row>
    <row r="154" spans="1:6" ht="15.75" customHeight="1" x14ac:dyDescent="0.2">
      <c r="A154" s="6" t="s">
        <v>9</v>
      </c>
      <c r="B154" s="44" t="s">
        <v>84</v>
      </c>
      <c r="C154" s="44"/>
      <c r="D154" s="44"/>
      <c r="E154" s="44"/>
      <c r="F154" s="7" t="s">
        <v>7</v>
      </c>
    </row>
    <row r="155" spans="1:6" ht="15" x14ac:dyDescent="0.2">
      <c r="A155" s="6" t="s">
        <v>10</v>
      </c>
      <c r="B155" s="8">
        <v>10523</v>
      </c>
      <c r="C155" s="8">
        <v>10608</v>
      </c>
      <c r="D155" s="8">
        <v>10637</v>
      </c>
      <c r="E155" s="9">
        <f>(B155+C155+D155)/3</f>
        <v>10589.333333333334</v>
      </c>
      <c r="F155" s="9">
        <v>10589</v>
      </c>
    </row>
    <row r="156" spans="1:6" ht="15" x14ac:dyDescent="0.25">
      <c r="A156" s="10" t="s">
        <v>11</v>
      </c>
      <c r="B156" s="33">
        <f>B155*$B153</f>
        <v>21046</v>
      </c>
      <c r="C156" s="33">
        <f>C155*$B153</f>
        <v>21216</v>
      </c>
      <c r="D156" s="33">
        <f>D155*$B153</f>
        <v>21274</v>
      </c>
      <c r="E156" s="33">
        <f>E155*$B153</f>
        <v>21178.666666666668</v>
      </c>
      <c r="F156" s="12">
        <f>F155*$B153</f>
        <v>21178</v>
      </c>
    </row>
    <row r="157" spans="1:6" ht="27" customHeight="1" x14ac:dyDescent="0.2">
      <c r="A157" s="35" t="s">
        <v>6</v>
      </c>
      <c r="B157" s="40" t="s">
        <v>85</v>
      </c>
      <c r="C157" s="41"/>
      <c r="D157" s="42"/>
      <c r="E157" s="31" t="s">
        <v>34</v>
      </c>
      <c r="F157" s="32" t="s">
        <v>7</v>
      </c>
    </row>
    <row r="158" spans="1:6" ht="15" x14ac:dyDescent="0.2">
      <c r="A158" s="6" t="s">
        <v>8</v>
      </c>
      <c r="B158" s="43">
        <v>10</v>
      </c>
      <c r="C158" s="43"/>
      <c r="D158" s="43"/>
      <c r="E158" s="43"/>
      <c r="F158" s="7" t="s">
        <v>7</v>
      </c>
    </row>
    <row r="159" spans="1:6" ht="20.25" customHeight="1" x14ac:dyDescent="0.2">
      <c r="A159" s="6" t="s">
        <v>9</v>
      </c>
      <c r="B159" s="44" t="s">
        <v>143</v>
      </c>
      <c r="C159" s="44"/>
      <c r="D159" s="44"/>
      <c r="E159" s="44"/>
      <c r="F159" s="7" t="s">
        <v>7</v>
      </c>
    </row>
    <row r="160" spans="1:6" ht="15" x14ac:dyDescent="0.2">
      <c r="A160" s="6" t="s">
        <v>10</v>
      </c>
      <c r="B160" s="8">
        <v>1070</v>
      </c>
      <c r="C160" s="8">
        <v>1079</v>
      </c>
      <c r="D160" s="8">
        <v>1082</v>
      </c>
      <c r="E160" s="9">
        <f>(B160+C160+D160)/3</f>
        <v>1077</v>
      </c>
      <c r="F160" s="9">
        <v>1077</v>
      </c>
    </row>
    <row r="161" spans="1:6" ht="15" x14ac:dyDescent="0.25">
      <c r="A161" s="10" t="s">
        <v>11</v>
      </c>
      <c r="B161" s="33">
        <f>B160*$B158</f>
        <v>10700</v>
      </c>
      <c r="C161" s="33">
        <f>C160*$B158</f>
        <v>10790</v>
      </c>
      <c r="D161" s="33">
        <f>D160*$B158</f>
        <v>10820</v>
      </c>
      <c r="E161" s="33">
        <f>E160*$B158</f>
        <v>10770</v>
      </c>
      <c r="F161" s="12">
        <f>F160*$B158</f>
        <v>10770</v>
      </c>
    </row>
    <row r="162" spans="1:6" ht="27" customHeight="1" x14ac:dyDescent="0.2">
      <c r="A162" s="36" t="s">
        <v>6</v>
      </c>
      <c r="B162" s="40" t="s">
        <v>86</v>
      </c>
      <c r="C162" s="41"/>
      <c r="D162" s="42"/>
      <c r="E162" s="31" t="s">
        <v>125</v>
      </c>
      <c r="F162" s="5" t="s">
        <v>7</v>
      </c>
    </row>
    <row r="163" spans="1:6" ht="15" x14ac:dyDescent="0.2">
      <c r="A163" s="6" t="s">
        <v>8</v>
      </c>
      <c r="B163" s="43">
        <v>3</v>
      </c>
      <c r="C163" s="43"/>
      <c r="D163" s="43"/>
      <c r="E163" s="43"/>
      <c r="F163" s="7" t="s">
        <v>7</v>
      </c>
    </row>
    <row r="164" spans="1:6" ht="27" customHeight="1" x14ac:dyDescent="0.2">
      <c r="A164" s="6" t="s">
        <v>9</v>
      </c>
      <c r="B164" s="44" t="s">
        <v>87</v>
      </c>
      <c r="C164" s="44"/>
      <c r="D164" s="44"/>
      <c r="E164" s="44"/>
      <c r="F164" s="7" t="s">
        <v>7</v>
      </c>
    </row>
    <row r="165" spans="1:6" ht="15" x14ac:dyDescent="0.2">
      <c r="A165" s="6" t="s">
        <v>10</v>
      </c>
      <c r="B165" s="8">
        <v>7348</v>
      </c>
      <c r="C165" s="8">
        <v>7408</v>
      </c>
      <c r="D165" s="8">
        <v>7428</v>
      </c>
      <c r="E165" s="9">
        <f>(B165+C165+D165)/3</f>
        <v>7394.666666666667</v>
      </c>
      <c r="F165" s="9">
        <v>7395</v>
      </c>
    </row>
    <row r="166" spans="1:6" ht="15" x14ac:dyDescent="0.25">
      <c r="A166" s="10" t="s">
        <v>11</v>
      </c>
      <c r="B166" s="33">
        <f>B165*$B163</f>
        <v>22044</v>
      </c>
      <c r="C166" s="33">
        <f>C165*$B163</f>
        <v>22224</v>
      </c>
      <c r="D166" s="33">
        <f>D165*$B163</f>
        <v>22284</v>
      </c>
      <c r="E166" s="33">
        <f>E165*$B163</f>
        <v>22184</v>
      </c>
      <c r="F166" s="12">
        <f>F165*$B163</f>
        <v>22185</v>
      </c>
    </row>
    <row r="167" spans="1:6" ht="27" customHeight="1" x14ac:dyDescent="0.2">
      <c r="A167" s="36" t="s">
        <v>6</v>
      </c>
      <c r="B167" s="40" t="s">
        <v>35</v>
      </c>
      <c r="C167" s="41"/>
      <c r="D167" s="42"/>
      <c r="E167" s="31" t="s">
        <v>123</v>
      </c>
      <c r="F167" s="5" t="s">
        <v>7</v>
      </c>
    </row>
    <row r="168" spans="1:6" ht="15" x14ac:dyDescent="0.2">
      <c r="A168" s="6" t="s">
        <v>8</v>
      </c>
      <c r="B168" s="43">
        <v>1</v>
      </c>
      <c r="C168" s="43"/>
      <c r="D168" s="43"/>
      <c r="E168" s="43"/>
      <c r="F168" s="7" t="s">
        <v>7</v>
      </c>
    </row>
    <row r="169" spans="1:6" ht="39.75" customHeight="1" x14ac:dyDescent="0.2">
      <c r="A169" s="6" t="s">
        <v>9</v>
      </c>
      <c r="B169" s="44" t="s">
        <v>88</v>
      </c>
      <c r="C169" s="44"/>
      <c r="D169" s="44"/>
      <c r="E169" s="44"/>
      <c r="F169" s="7" t="s">
        <v>7</v>
      </c>
    </row>
    <row r="170" spans="1:6" ht="15" x14ac:dyDescent="0.2">
      <c r="A170" s="6" t="s">
        <v>10</v>
      </c>
      <c r="B170" s="8">
        <f>29607+963</f>
        <v>30570</v>
      </c>
      <c r="C170" s="8">
        <f>29847+971</f>
        <v>30818</v>
      </c>
      <c r="D170" s="8">
        <f>29927+974</f>
        <v>30901</v>
      </c>
      <c r="E170" s="9">
        <f>(B170+C170+D170)/3</f>
        <v>30763</v>
      </c>
      <c r="F170" s="9">
        <v>30763</v>
      </c>
    </row>
    <row r="171" spans="1:6" ht="15" x14ac:dyDescent="0.25">
      <c r="A171" s="10" t="s">
        <v>11</v>
      </c>
      <c r="B171" s="33">
        <f>B170*$B168</f>
        <v>30570</v>
      </c>
      <c r="C171" s="33">
        <f>C170*$B168</f>
        <v>30818</v>
      </c>
      <c r="D171" s="33">
        <f>D170*$B168</f>
        <v>30901</v>
      </c>
      <c r="E171" s="33">
        <f>E170*$B168</f>
        <v>30763</v>
      </c>
      <c r="F171" s="12">
        <f>F170*$B168</f>
        <v>30763</v>
      </c>
    </row>
    <row r="172" spans="1:6" ht="27" customHeight="1" x14ac:dyDescent="0.2">
      <c r="A172" s="36" t="s">
        <v>6</v>
      </c>
      <c r="B172" s="40" t="s">
        <v>89</v>
      </c>
      <c r="C172" s="41"/>
      <c r="D172" s="42"/>
      <c r="E172" s="31" t="s">
        <v>131</v>
      </c>
      <c r="F172" s="5" t="s">
        <v>7</v>
      </c>
    </row>
    <row r="173" spans="1:6" ht="15" x14ac:dyDescent="0.2">
      <c r="A173" s="6" t="s">
        <v>8</v>
      </c>
      <c r="B173" s="43">
        <v>1</v>
      </c>
      <c r="C173" s="43"/>
      <c r="D173" s="43"/>
      <c r="E173" s="43"/>
      <c r="F173" s="7" t="s">
        <v>7</v>
      </c>
    </row>
    <row r="174" spans="1:6" ht="27" customHeight="1" x14ac:dyDescent="0.2">
      <c r="A174" s="6" t="s">
        <v>9</v>
      </c>
      <c r="B174" s="44" t="s">
        <v>90</v>
      </c>
      <c r="C174" s="44"/>
      <c r="D174" s="44"/>
      <c r="E174" s="44"/>
      <c r="F174" s="7" t="s">
        <v>7</v>
      </c>
    </row>
    <row r="175" spans="1:6" ht="15" x14ac:dyDescent="0.2">
      <c r="A175" s="6" t="s">
        <v>10</v>
      </c>
      <c r="B175" s="8">
        <v>6385</v>
      </c>
      <c r="C175" s="8">
        <v>6437</v>
      </c>
      <c r="D175" s="8">
        <v>6454</v>
      </c>
      <c r="E175" s="9">
        <f>(B175+C175+D175)/3</f>
        <v>6425.333333333333</v>
      </c>
      <c r="F175" s="9">
        <v>6425</v>
      </c>
    </row>
    <row r="176" spans="1:6" ht="15" x14ac:dyDescent="0.25">
      <c r="A176" s="10" t="s">
        <v>11</v>
      </c>
      <c r="B176" s="33">
        <f>B175*$B173</f>
        <v>6385</v>
      </c>
      <c r="C176" s="33">
        <f>C175*$B173</f>
        <v>6437</v>
      </c>
      <c r="D176" s="33">
        <f>D175*$B173</f>
        <v>6454</v>
      </c>
      <c r="E176" s="33">
        <f>E175*$B173</f>
        <v>6425.333333333333</v>
      </c>
      <c r="F176" s="12">
        <f>F175*$B173</f>
        <v>6425</v>
      </c>
    </row>
    <row r="177" spans="1:6" ht="27" customHeight="1" x14ac:dyDescent="0.2">
      <c r="A177" s="36" t="s">
        <v>6</v>
      </c>
      <c r="B177" s="40" t="s">
        <v>91</v>
      </c>
      <c r="C177" s="41"/>
      <c r="D177" s="42"/>
      <c r="E177" s="31" t="s">
        <v>92</v>
      </c>
      <c r="F177" s="5" t="s">
        <v>7</v>
      </c>
    </row>
    <row r="178" spans="1:6" ht="15" x14ac:dyDescent="0.2">
      <c r="A178" s="6" t="s">
        <v>8</v>
      </c>
      <c r="B178" s="43">
        <v>2</v>
      </c>
      <c r="C178" s="43"/>
      <c r="D178" s="43"/>
      <c r="E178" s="43"/>
      <c r="F178" s="7" t="s">
        <v>7</v>
      </c>
    </row>
    <row r="179" spans="1:6" ht="27" customHeight="1" x14ac:dyDescent="0.2">
      <c r="A179" s="6" t="s">
        <v>9</v>
      </c>
      <c r="B179" s="44" t="s">
        <v>93</v>
      </c>
      <c r="C179" s="44"/>
      <c r="D179" s="44"/>
      <c r="E179" s="44"/>
      <c r="F179" s="7" t="s">
        <v>7</v>
      </c>
    </row>
    <row r="180" spans="1:6" ht="15" x14ac:dyDescent="0.2">
      <c r="A180" s="6" t="s">
        <v>10</v>
      </c>
      <c r="B180" s="8">
        <v>499</v>
      </c>
      <c r="C180" s="8">
        <v>503</v>
      </c>
      <c r="D180" s="8">
        <v>505</v>
      </c>
      <c r="E180" s="9">
        <f>(B180+C180+D180)/3</f>
        <v>502.33333333333331</v>
      </c>
      <c r="F180" s="9">
        <v>502</v>
      </c>
    </row>
    <row r="181" spans="1:6" ht="15" x14ac:dyDescent="0.25">
      <c r="A181" s="10" t="s">
        <v>11</v>
      </c>
      <c r="B181" s="33">
        <f>B180*$B178</f>
        <v>998</v>
      </c>
      <c r="C181" s="33">
        <f>C180*$B178</f>
        <v>1006</v>
      </c>
      <c r="D181" s="33">
        <f>D180*$B178</f>
        <v>1010</v>
      </c>
      <c r="E181" s="33">
        <f>E180*$B178</f>
        <v>1004.6666666666666</v>
      </c>
      <c r="F181" s="12">
        <f>F180*$B178</f>
        <v>1004</v>
      </c>
    </row>
    <row r="182" spans="1:6" ht="27" customHeight="1" x14ac:dyDescent="0.2">
      <c r="A182" s="36" t="s">
        <v>6</v>
      </c>
      <c r="B182" s="40" t="s">
        <v>94</v>
      </c>
      <c r="C182" s="41"/>
      <c r="D182" s="42"/>
      <c r="E182" s="31" t="s">
        <v>132</v>
      </c>
      <c r="F182" s="5" t="s">
        <v>7</v>
      </c>
    </row>
    <row r="183" spans="1:6" ht="15" x14ac:dyDescent="0.2">
      <c r="A183" s="6" t="s">
        <v>8</v>
      </c>
      <c r="B183" s="43">
        <v>7</v>
      </c>
      <c r="C183" s="43"/>
      <c r="D183" s="43"/>
      <c r="E183" s="43"/>
      <c r="F183" s="7" t="s">
        <v>7</v>
      </c>
    </row>
    <row r="184" spans="1:6" ht="20.25" customHeight="1" x14ac:dyDescent="0.2">
      <c r="A184" s="6" t="s">
        <v>9</v>
      </c>
      <c r="B184" s="44" t="s">
        <v>96</v>
      </c>
      <c r="C184" s="44"/>
      <c r="D184" s="44"/>
      <c r="E184" s="44"/>
      <c r="F184" s="7" t="s">
        <v>7</v>
      </c>
    </row>
    <row r="185" spans="1:6" ht="15" x14ac:dyDescent="0.2">
      <c r="A185" s="6" t="s">
        <v>10</v>
      </c>
      <c r="B185" s="8">
        <v>1855</v>
      </c>
      <c r="C185" s="8">
        <v>1870</v>
      </c>
      <c r="D185" s="8">
        <v>1875</v>
      </c>
      <c r="E185" s="9">
        <f>(B185+C185+D185)/3</f>
        <v>1866.6666666666667</v>
      </c>
      <c r="F185" s="9">
        <v>1867</v>
      </c>
    </row>
    <row r="186" spans="1:6" ht="15" x14ac:dyDescent="0.25">
      <c r="A186" s="10" t="s">
        <v>11</v>
      </c>
      <c r="B186" s="33">
        <f>B185*$B183</f>
        <v>12985</v>
      </c>
      <c r="C186" s="33">
        <f>C185*$B183</f>
        <v>13090</v>
      </c>
      <c r="D186" s="33">
        <f>D185*$B183</f>
        <v>13125</v>
      </c>
      <c r="E186" s="33">
        <f>E185*$B183</f>
        <v>13066.666666666668</v>
      </c>
      <c r="F186" s="12">
        <f>F185*$B183</f>
        <v>13069</v>
      </c>
    </row>
    <row r="187" spans="1:6" ht="27" customHeight="1" x14ac:dyDescent="0.2">
      <c r="A187" s="36" t="s">
        <v>6</v>
      </c>
      <c r="B187" s="40" t="s">
        <v>97</v>
      </c>
      <c r="C187" s="41"/>
      <c r="D187" s="42"/>
      <c r="E187" s="31" t="s">
        <v>132</v>
      </c>
      <c r="F187" s="5" t="s">
        <v>7</v>
      </c>
    </row>
    <row r="188" spans="1:6" ht="15" x14ac:dyDescent="0.2">
      <c r="A188" s="6" t="s">
        <v>8</v>
      </c>
      <c r="B188" s="43">
        <v>1</v>
      </c>
      <c r="C188" s="43"/>
      <c r="D188" s="43"/>
      <c r="E188" s="43"/>
      <c r="F188" s="7" t="s">
        <v>7</v>
      </c>
    </row>
    <row r="189" spans="1:6" ht="15.75" customHeight="1" x14ac:dyDescent="0.2">
      <c r="A189" s="6" t="s">
        <v>9</v>
      </c>
      <c r="B189" s="44" t="s">
        <v>98</v>
      </c>
      <c r="C189" s="44"/>
      <c r="D189" s="44"/>
      <c r="E189" s="44"/>
      <c r="F189" s="7" t="s">
        <v>7</v>
      </c>
    </row>
    <row r="190" spans="1:6" ht="15" x14ac:dyDescent="0.2">
      <c r="A190" s="6" t="s">
        <v>10</v>
      </c>
      <c r="B190" s="8">
        <v>5065</v>
      </c>
      <c r="C190" s="8">
        <v>5106</v>
      </c>
      <c r="D190" s="8">
        <v>5120</v>
      </c>
      <c r="E190" s="9">
        <f>(B190+C190+D190)/3</f>
        <v>5097</v>
      </c>
      <c r="F190" s="9">
        <v>5097</v>
      </c>
    </row>
    <row r="191" spans="1:6" ht="15" x14ac:dyDescent="0.25">
      <c r="A191" s="10" t="s">
        <v>11</v>
      </c>
      <c r="B191" s="33">
        <f>B190*$B188</f>
        <v>5065</v>
      </c>
      <c r="C191" s="33">
        <f>C190*$B188</f>
        <v>5106</v>
      </c>
      <c r="D191" s="33">
        <f>D190*$B188</f>
        <v>5120</v>
      </c>
      <c r="E191" s="33">
        <f>E190*$B188</f>
        <v>5097</v>
      </c>
      <c r="F191" s="12">
        <f>F190*$B188</f>
        <v>5097</v>
      </c>
    </row>
    <row r="192" spans="1:6" ht="27" customHeight="1" x14ac:dyDescent="0.2">
      <c r="A192" s="36" t="s">
        <v>6</v>
      </c>
      <c r="B192" s="40" t="s">
        <v>99</v>
      </c>
      <c r="C192" s="41"/>
      <c r="D192" s="42"/>
      <c r="E192" s="31" t="s">
        <v>100</v>
      </c>
      <c r="F192" s="5" t="s">
        <v>7</v>
      </c>
    </row>
    <row r="193" spans="1:6" ht="15" x14ac:dyDescent="0.2">
      <c r="A193" s="6" t="s">
        <v>8</v>
      </c>
      <c r="B193" s="43">
        <v>3</v>
      </c>
      <c r="C193" s="43"/>
      <c r="D193" s="43"/>
      <c r="E193" s="43"/>
      <c r="F193" s="7" t="s">
        <v>7</v>
      </c>
    </row>
    <row r="194" spans="1:6" ht="15.75" customHeight="1" x14ac:dyDescent="0.2">
      <c r="A194" s="6" t="s">
        <v>9</v>
      </c>
      <c r="B194" s="44" t="s">
        <v>101</v>
      </c>
      <c r="C194" s="44"/>
      <c r="D194" s="44"/>
      <c r="E194" s="44"/>
      <c r="F194" s="7" t="s">
        <v>7</v>
      </c>
    </row>
    <row r="195" spans="1:6" ht="15" x14ac:dyDescent="0.2">
      <c r="A195" s="6" t="s">
        <v>10</v>
      </c>
      <c r="B195" s="8">
        <v>1570</v>
      </c>
      <c r="C195" s="8">
        <v>1582</v>
      </c>
      <c r="D195" s="8">
        <v>1586</v>
      </c>
      <c r="E195" s="9">
        <f>(B195+C195+D195)/3</f>
        <v>1579.3333333333333</v>
      </c>
      <c r="F195" s="9">
        <v>1579</v>
      </c>
    </row>
    <row r="196" spans="1:6" ht="15" x14ac:dyDescent="0.25">
      <c r="A196" s="10" t="s">
        <v>11</v>
      </c>
      <c r="B196" s="33">
        <f>B195*$B193</f>
        <v>4710</v>
      </c>
      <c r="C196" s="33">
        <f>C195*$B193</f>
        <v>4746</v>
      </c>
      <c r="D196" s="33">
        <f>D195*$B193</f>
        <v>4758</v>
      </c>
      <c r="E196" s="33">
        <f>E195*$B193</f>
        <v>4738</v>
      </c>
      <c r="F196" s="12">
        <f>F195*$B193</f>
        <v>4737</v>
      </c>
    </row>
    <row r="197" spans="1:6" ht="27" customHeight="1" x14ac:dyDescent="0.2">
      <c r="A197" s="36" t="s">
        <v>6</v>
      </c>
      <c r="B197" s="40" t="s">
        <v>102</v>
      </c>
      <c r="C197" s="41"/>
      <c r="D197" s="42"/>
      <c r="E197" s="31" t="s">
        <v>23</v>
      </c>
      <c r="F197" s="5" t="s">
        <v>7</v>
      </c>
    </row>
    <row r="198" spans="1:6" ht="15" x14ac:dyDescent="0.2">
      <c r="A198" s="6" t="s">
        <v>8</v>
      </c>
      <c r="B198" s="43">
        <v>1</v>
      </c>
      <c r="C198" s="43"/>
      <c r="D198" s="43"/>
      <c r="E198" s="43"/>
      <c r="F198" s="7" t="s">
        <v>7</v>
      </c>
    </row>
    <row r="199" spans="1:6" ht="27" customHeight="1" x14ac:dyDescent="0.2">
      <c r="A199" s="6" t="s">
        <v>9</v>
      </c>
      <c r="B199" s="44" t="s">
        <v>103</v>
      </c>
      <c r="C199" s="44"/>
      <c r="D199" s="44"/>
      <c r="E199" s="44"/>
      <c r="F199" s="7" t="s">
        <v>7</v>
      </c>
    </row>
    <row r="200" spans="1:6" ht="15" x14ac:dyDescent="0.2">
      <c r="A200" s="6" t="s">
        <v>10</v>
      </c>
      <c r="B200" s="8">
        <v>20689</v>
      </c>
      <c r="C200" s="8">
        <v>20857</v>
      </c>
      <c r="D200" s="8">
        <v>20913</v>
      </c>
      <c r="E200" s="9">
        <f>(B200+C200+D200)/3</f>
        <v>20819.666666666668</v>
      </c>
      <c r="F200" s="9">
        <v>20820</v>
      </c>
    </row>
    <row r="201" spans="1:6" ht="15" x14ac:dyDescent="0.25">
      <c r="A201" s="10" t="s">
        <v>11</v>
      </c>
      <c r="B201" s="33">
        <f>B200*$B198</f>
        <v>20689</v>
      </c>
      <c r="C201" s="33">
        <f>C200*$B198</f>
        <v>20857</v>
      </c>
      <c r="D201" s="33">
        <f>D200*$B198</f>
        <v>20913</v>
      </c>
      <c r="E201" s="33">
        <f>E200*$B198</f>
        <v>20819.666666666668</v>
      </c>
      <c r="F201" s="12">
        <f>F200*$B198</f>
        <v>20820</v>
      </c>
    </row>
    <row r="202" spans="1:6" ht="27" customHeight="1" x14ac:dyDescent="0.2">
      <c r="A202" s="36" t="s">
        <v>6</v>
      </c>
      <c r="B202" s="40" t="s">
        <v>102</v>
      </c>
      <c r="C202" s="41"/>
      <c r="D202" s="42"/>
      <c r="E202" s="31" t="s">
        <v>23</v>
      </c>
      <c r="F202" s="5" t="s">
        <v>7</v>
      </c>
    </row>
    <row r="203" spans="1:6" ht="15" x14ac:dyDescent="0.2">
      <c r="A203" s="6" t="s">
        <v>8</v>
      </c>
      <c r="B203" s="43">
        <v>4</v>
      </c>
      <c r="C203" s="43"/>
      <c r="D203" s="43"/>
      <c r="E203" s="43"/>
      <c r="F203" s="7" t="s">
        <v>7</v>
      </c>
    </row>
    <row r="204" spans="1:6" ht="39.75" customHeight="1" x14ac:dyDescent="0.2">
      <c r="A204" s="6" t="s">
        <v>9</v>
      </c>
      <c r="B204" s="44" t="s">
        <v>104</v>
      </c>
      <c r="C204" s="44"/>
      <c r="D204" s="44"/>
      <c r="E204" s="44"/>
      <c r="F204" s="7" t="s">
        <v>7</v>
      </c>
    </row>
    <row r="205" spans="1:6" ht="15" x14ac:dyDescent="0.2">
      <c r="A205" s="6" t="s">
        <v>10</v>
      </c>
      <c r="B205" s="8">
        <v>41022</v>
      </c>
      <c r="C205" s="8">
        <v>41354</v>
      </c>
      <c r="D205" s="8">
        <v>41465</v>
      </c>
      <c r="E205" s="9">
        <f>(B205+C205+D205)/3</f>
        <v>41280.333333333336</v>
      </c>
      <c r="F205" s="9">
        <v>41280</v>
      </c>
    </row>
    <row r="206" spans="1:6" ht="15" x14ac:dyDescent="0.25">
      <c r="A206" s="10" t="s">
        <v>11</v>
      </c>
      <c r="B206" s="33">
        <f>B205*$B203</f>
        <v>164088</v>
      </c>
      <c r="C206" s="33">
        <f>C205*$B203</f>
        <v>165416</v>
      </c>
      <c r="D206" s="33">
        <f>D205*$B203</f>
        <v>165860</v>
      </c>
      <c r="E206" s="33">
        <f>E205*$B203</f>
        <v>165121.33333333334</v>
      </c>
      <c r="F206" s="12">
        <f>F205*$B203</f>
        <v>165120</v>
      </c>
    </row>
    <row r="207" spans="1:6" ht="27" customHeight="1" x14ac:dyDescent="0.2">
      <c r="A207" s="36" t="s">
        <v>6</v>
      </c>
      <c r="B207" s="40" t="s">
        <v>106</v>
      </c>
      <c r="C207" s="41"/>
      <c r="D207" s="42"/>
      <c r="E207" s="31" t="s">
        <v>123</v>
      </c>
      <c r="F207" s="5" t="s">
        <v>7</v>
      </c>
    </row>
    <row r="208" spans="1:6" ht="15" x14ac:dyDescent="0.2">
      <c r="A208" s="6" t="s">
        <v>8</v>
      </c>
      <c r="B208" s="43">
        <v>1</v>
      </c>
      <c r="C208" s="43"/>
      <c r="D208" s="43"/>
      <c r="E208" s="43"/>
      <c r="F208" s="7" t="s">
        <v>7</v>
      </c>
    </row>
    <row r="209" spans="1:6" ht="50.25" customHeight="1" x14ac:dyDescent="0.2">
      <c r="A209" s="6" t="s">
        <v>9</v>
      </c>
      <c r="B209" s="44" t="s">
        <v>105</v>
      </c>
      <c r="C209" s="44"/>
      <c r="D209" s="44"/>
      <c r="E209" s="44"/>
      <c r="F209" s="7" t="s">
        <v>7</v>
      </c>
    </row>
    <row r="210" spans="1:6" ht="15" x14ac:dyDescent="0.2">
      <c r="A210" s="6" t="s">
        <v>10</v>
      </c>
      <c r="B210" s="8">
        <f>39595</f>
        <v>39595</v>
      </c>
      <c r="C210" s="8">
        <v>39916</v>
      </c>
      <c r="D210" s="8">
        <v>40023</v>
      </c>
      <c r="E210" s="9">
        <f>(B210+C210+D210)/3</f>
        <v>39844.666666666664</v>
      </c>
      <c r="F210" s="9">
        <v>39845</v>
      </c>
    </row>
    <row r="211" spans="1:6" ht="15" x14ac:dyDescent="0.25">
      <c r="A211" s="10" t="s">
        <v>11</v>
      </c>
      <c r="B211" s="33">
        <f>B210*$B208</f>
        <v>39595</v>
      </c>
      <c r="C211" s="33">
        <f>C210*$B208</f>
        <v>39916</v>
      </c>
      <c r="D211" s="33">
        <f>D210*$B208</f>
        <v>40023</v>
      </c>
      <c r="E211" s="33">
        <f>E210*$B208</f>
        <v>39844.666666666664</v>
      </c>
      <c r="F211" s="12">
        <f>F210*$B208</f>
        <v>39845</v>
      </c>
    </row>
    <row r="212" spans="1:6" ht="27" customHeight="1" x14ac:dyDescent="0.2">
      <c r="A212" s="36" t="s">
        <v>6</v>
      </c>
      <c r="B212" s="40" t="s">
        <v>107</v>
      </c>
      <c r="C212" s="41"/>
      <c r="D212" s="42"/>
      <c r="E212" s="31" t="s">
        <v>25</v>
      </c>
      <c r="F212" s="5" t="s">
        <v>7</v>
      </c>
    </row>
    <row r="213" spans="1:6" ht="15" x14ac:dyDescent="0.2">
      <c r="A213" s="6" t="s">
        <v>8</v>
      </c>
      <c r="B213" s="43">
        <v>1</v>
      </c>
      <c r="C213" s="43"/>
      <c r="D213" s="43"/>
      <c r="E213" s="43"/>
      <c r="F213" s="7" t="s">
        <v>7</v>
      </c>
    </row>
    <row r="214" spans="1:6" ht="39" customHeight="1" x14ac:dyDescent="0.2">
      <c r="A214" s="6" t="s">
        <v>9</v>
      </c>
      <c r="B214" s="44" t="s">
        <v>108</v>
      </c>
      <c r="C214" s="44"/>
      <c r="D214" s="44"/>
      <c r="E214" s="44"/>
      <c r="F214" s="7" t="s">
        <v>7</v>
      </c>
    </row>
    <row r="215" spans="1:6" ht="15" x14ac:dyDescent="0.2">
      <c r="A215" s="6" t="s">
        <v>10</v>
      </c>
      <c r="B215" s="8">
        <v>52793</v>
      </c>
      <c r="C215" s="8">
        <v>53221</v>
      </c>
      <c r="D215" s="8">
        <v>53364</v>
      </c>
      <c r="E215" s="9">
        <f>(B215+C215+D215)/3</f>
        <v>53126</v>
      </c>
      <c r="F215" s="9">
        <v>53126</v>
      </c>
    </row>
    <row r="216" spans="1:6" ht="15" x14ac:dyDescent="0.25">
      <c r="A216" s="10" t="s">
        <v>11</v>
      </c>
      <c r="B216" s="33">
        <f>B215*$B213</f>
        <v>52793</v>
      </c>
      <c r="C216" s="33">
        <f>C215*$B213</f>
        <v>53221</v>
      </c>
      <c r="D216" s="33">
        <f>D215*$B213</f>
        <v>53364</v>
      </c>
      <c r="E216" s="33">
        <f>E215*$B213</f>
        <v>53126</v>
      </c>
      <c r="F216" s="12">
        <f>F215*$B213</f>
        <v>53126</v>
      </c>
    </row>
    <row r="217" spans="1:6" ht="27" customHeight="1" x14ac:dyDescent="0.2">
      <c r="A217" s="35" t="s">
        <v>6</v>
      </c>
      <c r="B217" s="40" t="s">
        <v>109</v>
      </c>
      <c r="C217" s="41"/>
      <c r="D217" s="42"/>
      <c r="E217" s="31" t="s">
        <v>34</v>
      </c>
      <c r="F217" s="32" t="s">
        <v>7</v>
      </c>
    </row>
    <row r="218" spans="1:6" ht="15" x14ac:dyDescent="0.2">
      <c r="A218" s="6" t="s">
        <v>8</v>
      </c>
      <c r="B218" s="43">
        <v>4</v>
      </c>
      <c r="C218" s="43"/>
      <c r="D218" s="43"/>
      <c r="E218" s="43"/>
      <c r="F218" s="7" t="s">
        <v>7</v>
      </c>
    </row>
    <row r="219" spans="1:6" ht="14.25" customHeight="1" x14ac:dyDescent="0.2">
      <c r="A219" s="6" t="s">
        <v>9</v>
      </c>
      <c r="B219" s="44" t="s">
        <v>144</v>
      </c>
      <c r="C219" s="44"/>
      <c r="D219" s="44"/>
      <c r="E219" s="44"/>
      <c r="F219" s="7" t="s">
        <v>7</v>
      </c>
    </row>
    <row r="220" spans="1:6" ht="15" x14ac:dyDescent="0.2">
      <c r="A220" s="6" t="s">
        <v>10</v>
      </c>
      <c r="B220" s="8">
        <v>1213</v>
      </c>
      <c r="C220" s="8">
        <v>1223</v>
      </c>
      <c r="D220" s="8">
        <v>1226</v>
      </c>
      <c r="E220" s="9">
        <f>(B220+C220+D220)/3</f>
        <v>1220.6666666666667</v>
      </c>
      <c r="F220" s="9">
        <v>1221</v>
      </c>
    </row>
    <row r="221" spans="1:6" ht="15" x14ac:dyDescent="0.25">
      <c r="A221" s="10" t="s">
        <v>11</v>
      </c>
      <c r="B221" s="33">
        <f>B220*$B218</f>
        <v>4852</v>
      </c>
      <c r="C221" s="33">
        <f>C220*$B218</f>
        <v>4892</v>
      </c>
      <c r="D221" s="33">
        <f>D220*$B218</f>
        <v>4904</v>
      </c>
      <c r="E221" s="33">
        <f>E220*$B218</f>
        <v>4882.666666666667</v>
      </c>
      <c r="F221" s="12">
        <f>F220*$B218</f>
        <v>4884</v>
      </c>
    </row>
    <row r="222" spans="1:6" ht="27" customHeight="1" x14ac:dyDescent="0.2">
      <c r="A222" s="35" t="s">
        <v>6</v>
      </c>
      <c r="B222" s="40" t="s">
        <v>145</v>
      </c>
      <c r="C222" s="41"/>
      <c r="D222" s="42"/>
      <c r="E222" s="31" t="s">
        <v>34</v>
      </c>
      <c r="F222" s="32" t="s">
        <v>7</v>
      </c>
    </row>
    <row r="223" spans="1:6" ht="15" x14ac:dyDescent="0.2">
      <c r="A223" s="6" t="s">
        <v>8</v>
      </c>
      <c r="B223" s="43">
        <v>4</v>
      </c>
      <c r="C223" s="43"/>
      <c r="D223" s="43"/>
      <c r="E223" s="43"/>
      <c r="F223" s="7" t="s">
        <v>7</v>
      </c>
    </row>
    <row r="224" spans="1:6" ht="15.75" customHeight="1" x14ac:dyDescent="0.2">
      <c r="A224" s="6" t="s">
        <v>9</v>
      </c>
      <c r="B224" s="44" t="s">
        <v>113</v>
      </c>
      <c r="C224" s="44"/>
      <c r="D224" s="44"/>
      <c r="E224" s="44"/>
      <c r="F224" s="7" t="s">
        <v>7</v>
      </c>
    </row>
    <row r="225" spans="1:6" ht="15" x14ac:dyDescent="0.2">
      <c r="A225" s="6" t="s">
        <v>10</v>
      </c>
      <c r="B225" s="8">
        <v>2889</v>
      </c>
      <c r="C225" s="8">
        <v>2913</v>
      </c>
      <c r="D225" s="8">
        <v>2921</v>
      </c>
      <c r="E225" s="9">
        <f>(B225+C225+D225)/3</f>
        <v>2907.6666666666665</v>
      </c>
      <c r="F225" s="9">
        <v>2908</v>
      </c>
    </row>
    <row r="226" spans="1:6" ht="15" x14ac:dyDescent="0.25">
      <c r="A226" s="10" t="s">
        <v>11</v>
      </c>
      <c r="B226" s="33">
        <f>B225*$B223</f>
        <v>11556</v>
      </c>
      <c r="C226" s="33">
        <f>C225*$B223</f>
        <v>11652</v>
      </c>
      <c r="D226" s="33">
        <f>D225*$B223</f>
        <v>11684</v>
      </c>
      <c r="E226" s="33">
        <f>E225*$B223</f>
        <v>11630.666666666666</v>
      </c>
      <c r="F226" s="12">
        <f>F225*$B223</f>
        <v>11632</v>
      </c>
    </row>
    <row r="227" spans="1:6" ht="27" customHeight="1" x14ac:dyDescent="0.2">
      <c r="A227" s="35" t="s">
        <v>6</v>
      </c>
      <c r="B227" s="40" t="s">
        <v>146</v>
      </c>
      <c r="C227" s="41"/>
      <c r="D227" s="42"/>
      <c r="E227" s="31" t="s">
        <v>34</v>
      </c>
      <c r="F227" s="32" t="s">
        <v>7</v>
      </c>
    </row>
    <row r="228" spans="1:6" ht="15" x14ac:dyDescent="0.2">
      <c r="A228" s="6" t="s">
        <v>8</v>
      </c>
      <c r="B228" s="43">
        <v>4</v>
      </c>
      <c r="C228" s="43"/>
      <c r="D228" s="43"/>
      <c r="E228" s="43"/>
      <c r="F228" s="7" t="s">
        <v>7</v>
      </c>
    </row>
    <row r="229" spans="1:6" ht="27.75" customHeight="1" x14ac:dyDescent="0.2">
      <c r="A229" s="6" t="s">
        <v>9</v>
      </c>
      <c r="B229" s="44" t="s">
        <v>114</v>
      </c>
      <c r="C229" s="44"/>
      <c r="D229" s="44"/>
      <c r="E229" s="44"/>
      <c r="F229" s="7" t="s">
        <v>7</v>
      </c>
    </row>
    <row r="230" spans="1:6" ht="15" x14ac:dyDescent="0.2">
      <c r="A230" s="6" t="s">
        <v>10</v>
      </c>
      <c r="B230" s="8">
        <v>2640</v>
      </c>
      <c r="C230" s="8">
        <v>2661</v>
      </c>
      <c r="D230" s="8">
        <v>2668</v>
      </c>
      <c r="E230" s="9">
        <f>(B230+C230+D230)/3</f>
        <v>2656.3333333333335</v>
      </c>
      <c r="F230" s="9">
        <v>2656</v>
      </c>
    </row>
    <row r="231" spans="1:6" ht="15" x14ac:dyDescent="0.25">
      <c r="A231" s="10" t="s">
        <v>11</v>
      </c>
      <c r="B231" s="33">
        <f>B230*$B228</f>
        <v>10560</v>
      </c>
      <c r="C231" s="33">
        <f>C230*$B228</f>
        <v>10644</v>
      </c>
      <c r="D231" s="33">
        <f>D230*$B228</f>
        <v>10672</v>
      </c>
      <c r="E231" s="33">
        <f>E230*$B228</f>
        <v>10625.333333333334</v>
      </c>
      <c r="F231" s="12">
        <f>F230*$B228</f>
        <v>10624</v>
      </c>
    </row>
    <row r="232" spans="1:6" ht="27" customHeight="1" x14ac:dyDescent="0.2">
      <c r="A232" s="35" t="s">
        <v>6</v>
      </c>
      <c r="B232" s="40" t="s">
        <v>147</v>
      </c>
      <c r="C232" s="41"/>
      <c r="D232" s="42"/>
      <c r="E232" s="31" t="s">
        <v>34</v>
      </c>
      <c r="F232" s="32" t="s">
        <v>7</v>
      </c>
    </row>
    <row r="233" spans="1:6" ht="15" x14ac:dyDescent="0.2">
      <c r="A233" s="6" t="s">
        <v>8</v>
      </c>
      <c r="B233" s="43">
        <v>4</v>
      </c>
      <c r="C233" s="43"/>
      <c r="D233" s="43"/>
      <c r="E233" s="43"/>
      <c r="F233" s="7" t="s">
        <v>7</v>
      </c>
    </row>
    <row r="234" spans="1:6" ht="15.75" customHeight="1" x14ac:dyDescent="0.2">
      <c r="A234" s="6" t="s">
        <v>9</v>
      </c>
      <c r="B234" s="44" t="s">
        <v>115</v>
      </c>
      <c r="C234" s="44"/>
      <c r="D234" s="44"/>
      <c r="E234" s="44"/>
      <c r="F234" s="7" t="s">
        <v>7</v>
      </c>
    </row>
    <row r="235" spans="1:6" ht="15" x14ac:dyDescent="0.2">
      <c r="A235" s="6" t="s">
        <v>10</v>
      </c>
      <c r="B235" s="8">
        <v>2640</v>
      </c>
      <c r="C235" s="8">
        <v>2661</v>
      </c>
      <c r="D235" s="8">
        <v>2668</v>
      </c>
      <c r="E235" s="9">
        <f>(B235+C235+D235)/3</f>
        <v>2656.3333333333335</v>
      </c>
      <c r="F235" s="9">
        <v>2656</v>
      </c>
    </row>
    <row r="236" spans="1:6" ht="15" x14ac:dyDescent="0.25">
      <c r="A236" s="10" t="s">
        <v>11</v>
      </c>
      <c r="B236" s="33">
        <f>B235*$B233</f>
        <v>10560</v>
      </c>
      <c r="C236" s="33">
        <f>C235*$B233</f>
        <v>10644</v>
      </c>
      <c r="D236" s="33">
        <f>D235*$B233</f>
        <v>10672</v>
      </c>
      <c r="E236" s="33">
        <f>E235*$B233</f>
        <v>10625.333333333334</v>
      </c>
      <c r="F236" s="12">
        <f>F235*$B233</f>
        <v>10624</v>
      </c>
    </row>
    <row r="237" spans="1:6" ht="27" customHeight="1" x14ac:dyDescent="0.2">
      <c r="A237" s="35" t="s">
        <v>6</v>
      </c>
      <c r="B237" s="40" t="s">
        <v>148</v>
      </c>
      <c r="C237" s="41"/>
      <c r="D237" s="42"/>
      <c r="E237" s="31" t="s">
        <v>34</v>
      </c>
      <c r="F237" s="32" t="s">
        <v>7</v>
      </c>
    </row>
    <row r="238" spans="1:6" ht="15" x14ac:dyDescent="0.2">
      <c r="A238" s="6" t="s">
        <v>8</v>
      </c>
      <c r="B238" s="43">
        <v>4</v>
      </c>
      <c r="C238" s="43"/>
      <c r="D238" s="43"/>
      <c r="E238" s="43"/>
      <c r="F238" s="7" t="s">
        <v>7</v>
      </c>
    </row>
    <row r="239" spans="1:6" ht="15.75" customHeight="1" x14ac:dyDescent="0.2">
      <c r="A239" s="6" t="s">
        <v>9</v>
      </c>
      <c r="B239" s="44" t="s">
        <v>116</v>
      </c>
      <c r="C239" s="44"/>
      <c r="D239" s="44"/>
      <c r="E239" s="44"/>
      <c r="F239" s="7" t="s">
        <v>7</v>
      </c>
    </row>
    <row r="240" spans="1:6" ht="15" x14ac:dyDescent="0.2">
      <c r="A240" s="6" t="s">
        <v>10</v>
      </c>
      <c r="B240" s="8">
        <v>2640</v>
      </c>
      <c r="C240" s="8">
        <v>2661</v>
      </c>
      <c r="D240" s="8">
        <v>2668</v>
      </c>
      <c r="E240" s="9">
        <f>(B240+C240+D240)/3</f>
        <v>2656.3333333333335</v>
      </c>
      <c r="F240" s="9">
        <v>2656</v>
      </c>
    </row>
    <row r="241" spans="1:11" ht="15" x14ac:dyDescent="0.25">
      <c r="A241" s="10" t="s">
        <v>11</v>
      </c>
      <c r="B241" s="33">
        <f>B240*$B238</f>
        <v>10560</v>
      </c>
      <c r="C241" s="33">
        <f>C240*$B238</f>
        <v>10644</v>
      </c>
      <c r="D241" s="33">
        <f>D240*$B238</f>
        <v>10672</v>
      </c>
      <c r="E241" s="33">
        <f>E240*$B238</f>
        <v>10625.333333333334</v>
      </c>
      <c r="F241" s="37">
        <f>F240*$B238</f>
        <v>10624</v>
      </c>
    </row>
    <row r="242" spans="1:11" ht="27" customHeight="1" x14ac:dyDescent="0.2">
      <c r="A242" s="35" t="s">
        <v>6</v>
      </c>
      <c r="B242" s="40" t="s">
        <v>117</v>
      </c>
      <c r="C242" s="41"/>
      <c r="D242" s="42"/>
      <c r="E242" s="31" t="s">
        <v>133</v>
      </c>
      <c r="F242" s="32" t="s">
        <v>7</v>
      </c>
    </row>
    <row r="243" spans="1:11" ht="15" x14ac:dyDescent="0.2">
      <c r="A243" s="6" t="s">
        <v>8</v>
      </c>
      <c r="B243" s="43">
        <v>1</v>
      </c>
      <c r="C243" s="43"/>
      <c r="D243" s="43"/>
      <c r="E243" s="43"/>
      <c r="F243" s="7" t="s">
        <v>7</v>
      </c>
    </row>
    <row r="244" spans="1:11" ht="15.75" customHeight="1" x14ac:dyDescent="0.2">
      <c r="A244" s="6" t="s">
        <v>9</v>
      </c>
      <c r="B244" s="44" t="s">
        <v>118</v>
      </c>
      <c r="C244" s="44"/>
      <c r="D244" s="44"/>
      <c r="E244" s="44"/>
      <c r="F244" s="7" t="s">
        <v>7</v>
      </c>
    </row>
    <row r="245" spans="1:11" ht="15" x14ac:dyDescent="0.2">
      <c r="A245" s="6" t="s">
        <v>10</v>
      </c>
      <c r="B245" s="8">
        <v>4790</v>
      </c>
      <c r="C245" s="8">
        <v>4790</v>
      </c>
      <c r="D245" s="8">
        <v>4790</v>
      </c>
      <c r="E245" s="9">
        <f>(B245+C245+D245)/3</f>
        <v>4790</v>
      </c>
      <c r="F245" s="9">
        <v>4790</v>
      </c>
    </row>
    <row r="246" spans="1:11" ht="15" x14ac:dyDescent="0.25">
      <c r="A246" s="10" t="s">
        <v>11</v>
      </c>
      <c r="B246" s="33">
        <f>B245*$B243</f>
        <v>4790</v>
      </c>
      <c r="C246" s="33">
        <f>C245*$B243</f>
        <v>4790</v>
      </c>
      <c r="D246" s="33">
        <f>D245*$B243</f>
        <v>4790</v>
      </c>
      <c r="E246" s="33">
        <f>E245*$B243</f>
        <v>4790</v>
      </c>
      <c r="F246" s="37">
        <f>F245*$B243</f>
        <v>4790</v>
      </c>
    </row>
    <row r="247" spans="1:11" ht="38.1" customHeight="1" x14ac:dyDescent="0.2">
      <c r="A247" s="16" t="s">
        <v>12</v>
      </c>
      <c r="B247" s="56" t="s">
        <v>13</v>
      </c>
      <c r="C247" s="56"/>
      <c r="D247" s="57" t="s">
        <v>14</v>
      </c>
      <c r="E247" s="57"/>
      <c r="F247" s="57"/>
    </row>
    <row r="248" spans="1:11" ht="39.75" customHeight="1" x14ac:dyDescent="0.2">
      <c r="A248" s="16">
        <v>1</v>
      </c>
      <c r="B248" s="51" t="s">
        <v>16</v>
      </c>
      <c r="C248" s="52"/>
      <c r="D248" s="51" t="s">
        <v>110</v>
      </c>
      <c r="E248" s="58"/>
      <c r="F248" s="52"/>
      <c r="G248" s="1"/>
      <c r="H248" s="1"/>
      <c r="I248" s="1"/>
      <c r="J248" s="1"/>
    </row>
    <row r="249" spans="1:11" ht="25.5" customHeight="1" x14ac:dyDescent="0.2">
      <c r="A249" s="16">
        <v>2</v>
      </c>
      <c r="B249" s="51" t="s">
        <v>17</v>
      </c>
      <c r="C249" s="52"/>
      <c r="D249" s="51" t="s">
        <v>111</v>
      </c>
      <c r="E249" s="58"/>
      <c r="F249" s="52"/>
      <c r="G249" s="1"/>
      <c r="H249" s="1"/>
      <c r="I249" s="1"/>
      <c r="J249" s="1"/>
    </row>
    <row r="250" spans="1:11" ht="25.5" customHeight="1" x14ac:dyDescent="0.2">
      <c r="A250" s="16">
        <v>3</v>
      </c>
      <c r="B250" s="51" t="s">
        <v>18</v>
      </c>
      <c r="C250" s="52"/>
      <c r="D250" s="53" t="s">
        <v>112</v>
      </c>
      <c r="E250" s="54"/>
      <c r="F250" s="55"/>
      <c r="G250" s="1"/>
      <c r="H250" s="1"/>
      <c r="I250" s="1"/>
      <c r="J250" s="1"/>
    </row>
    <row r="251" spans="1:11" ht="15" customHeight="1" x14ac:dyDescent="0.2">
      <c r="A251" s="24" t="s">
        <v>20</v>
      </c>
      <c r="B251" s="25">
        <f>B11+B16+B21+B26+B31+B36+B41+B46+B51+B56+B61+B66+B71+B76+B81+B86+B91+B96+B101+B106+B111+B116+B121+B126+B131+B136+B141+B146+B151+B156+B161+B166+B171+B176+B181+B186+B191+B196+B201+B206+B211+B216+B221+B226+B231+B236+B241+B246</f>
        <v>1637991</v>
      </c>
      <c r="C251" s="25">
        <f t="shared" ref="C251" si="0">C11+C16+C21+C26+C31+C36+C41+C46+C51+C56+C61+C66+C71+C76+C81+C86+C91+C96+C101+C106+C111+C116+C121+C126+C131+C136+C141+C146+C151+C156+C161+C166+C171+C176+C181+C186+C191+C196+C201+C206+C211+C216+C221+C226+C231+C236+C241+C246</f>
        <v>1651240</v>
      </c>
      <c r="D251" s="25">
        <f>D11+D16+D21+D26+D31+D36+D41+D46+D51+D56+D61+D66+D71+D76+D81+D86+D91+D96+D101+D106+D111+D116+D121+D126+D131+D136+D141+D146+D151+D156+D161+D166+D171+D176+D181+D186+D191+D196+D201+D206+D211+D216+D221+D226+D231+D236+D241+D246</f>
        <v>1655630</v>
      </c>
      <c r="E251" s="26"/>
      <c r="F251" s="26"/>
      <c r="G251" s="1"/>
      <c r="H251" s="1"/>
      <c r="I251" s="1"/>
      <c r="J251" s="1"/>
    </row>
    <row r="252" spans="1:11" s="13" customFormat="1" ht="15" x14ac:dyDescent="0.25">
      <c r="A252" s="27" t="s">
        <v>119</v>
      </c>
      <c r="B252" s="27"/>
      <c r="C252" s="27"/>
      <c r="D252" s="27"/>
      <c r="E252" s="14" t="s">
        <v>15</v>
      </c>
      <c r="F252" s="28">
        <f>F11+F16+F21+F26+F31+F36+F41+F46+F51+F56+F61+F66+F71+F76+F81+F86+F91+F96+F101+F106+F111+F116+F121+F126+F131+F136+F141+F146+F151+F156+F161+F166+F171+F176+F181+F186+F191+F196+F201+F206+F211+F216+F221+F226+F231+F236+F241+F246</f>
        <v>1648276</v>
      </c>
      <c r="G252" s="15"/>
      <c r="H252" s="15"/>
      <c r="I252" s="15"/>
      <c r="J252" s="15"/>
      <c r="K252" s="15"/>
    </row>
    <row r="253" spans="1:11" s="13" customFormat="1" ht="15" x14ac:dyDescent="0.25">
      <c r="A253" s="27"/>
      <c r="B253" s="27"/>
      <c r="C253" s="27"/>
      <c r="D253" s="27"/>
      <c r="E253" s="27"/>
      <c r="F253" s="27"/>
    </row>
    <row r="254" spans="1:11" s="13" customFormat="1" ht="15" x14ac:dyDescent="0.25">
      <c r="A254" s="27" t="s">
        <v>151</v>
      </c>
      <c r="B254" s="27"/>
      <c r="C254" s="27"/>
      <c r="D254" s="27"/>
      <c r="E254" s="27"/>
      <c r="F254" s="14" t="s">
        <v>149</v>
      </c>
    </row>
    <row r="255" spans="1:11" s="13" customFormat="1" ht="9" customHeight="1" x14ac:dyDescent="0.25">
      <c r="A255" s="27" t="s">
        <v>150</v>
      </c>
      <c r="B255" s="27"/>
      <c r="C255" s="27"/>
      <c r="D255" s="27"/>
      <c r="E255" s="27"/>
      <c r="F255" s="27"/>
    </row>
    <row r="256" spans="1:11" s="13" customFormat="1" ht="15" x14ac:dyDescent="0.25">
      <c r="A256" s="27" t="s">
        <v>120</v>
      </c>
      <c r="B256" s="27"/>
      <c r="C256" s="27"/>
      <c r="D256" s="27"/>
      <c r="E256" s="27"/>
      <c r="F256" s="14" t="s">
        <v>121</v>
      </c>
    </row>
    <row r="257" spans="1:10" s="13" customFormat="1" ht="9" customHeight="1" x14ac:dyDescent="0.25">
      <c r="A257" s="27"/>
      <c r="B257" s="27"/>
      <c r="C257" s="27"/>
      <c r="D257" s="27"/>
      <c r="E257" s="27"/>
      <c r="F257" s="27"/>
    </row>
    <row r="258" spans="1:10" ht="15" x14ac:dyDescent="0.25">
      <c r="A258" s="27" t="s">
        <v>29</v>
      </c>
      <c r="B258" s="29"/>
      <c r="C258" s="29"/>
      <c r="D258" s="29"/>
      <c r="E258" s="29"/>
      <c r="F258" s="14" t="s">
        <v>28</v>
      </c>
      <c r="G258" s="1"/>
      <c r="H258" s="1"/>
      <c r="I258" s="1"/>
      <c r="J258" s="1"/>
    </row>
    <row r="259" spans="1:10" x14ac:dyDescent="0.2">
      <c r="A259" s="1" t="s">
        <v>22</v>
      </c>
    </row>
  </sheetData>
  <sheetProtection selectLockedCells="1" selectUnlockedCells="1"/>
  <mergeCells count="154">
    <mergeCell ref="B250:C250"/>
    <mergeCell ref="D250:F250"/>
    <mergeCell ref="B247:C247"/>
    <mergeCell ref="D247:F247"/>
    <mergeCell ref="B248:C248"/>
    <mergeCell ref="B249:C249"/>
    <mergeCell ref="D249:F249"/>
    <mergeCell ref="D248:F248"/>
    <mergeCell ref="B63:E63"/>
    <mergeCell ref="B64:E64"/>
    <mergeCell ref="B227:D227"/>
    <mergeCell ref="B228:E228"/>
    <mergeCell ref="B229:E229"/>
    <mergeCell ref="B232:D232"/>
    <mergeCell ref="B233:E233"/>
    <mergeCell ref="B234:E234"/>
    <mergeCell ref="B237:D237"/>
    <mergeCell ref="B238:E238"/>
    <mergeCell ref="B239:E239"/>
    <mergeCell ref="B242:D242"/>
    <mergeCell ref="B243:E243"/>
    <mergeCell ref="B244:E244"/>
    <mergeCell ref="B67:D67"/>
    <mergeCell ref="B68:E68"/>
    <mergeCell ref="B5:D5"/>
    <mergeCell ref="B8:E8"/>
    <mergeCell ref="B9:E9"/>
    <mergeCell ref="B7:D7"/>
    <mergeCell ref="B52:D52"/>
    <mergeCell ref="B32:D32"/>
    <mergeCell ref="B12:D12"/>
    <mergeCell ref="B13:E13"/>
    <mergeCell ref="B14:E14"/>
    <mergeCell ref="B17:D17"/>
    <mergeCell ref="B18:E18"/>
    <mergeCell ref="B19:E19"/>
    <mergeCell ref="B22:D22"/>
    <mergeCell ref="B23:E23"/>
    <mergeCell ref="B24:E24"/>
    <mergeCell ref="B27:D27"/>
    <mergeCell ref="B28:E28"/>
    <mergeCell ref="B29:E29"/>
    <mergeCell ref="B69:E69"/>
    <mergeCell ref="B53:E53"/>
    <mergeCell ref="B54:E54"/>
    <mergeCell ref="B33:E33"/>
    <mergeCell ref="B47:D47"/>
    <mergeCell ref="B48:E48"/>
    <mergeCell ref="B34:E34"/>
    <mergeCell ref="B37:D37"/>
    <mergeCell ref="B38:E38"/>
    <mergeCell ref="B39:E39"/>
    <mergeCell ref="B49:E49"/>
    <mergeCell ref="B42:D42"/>
    <mergeCell ref="B43:E43"/>
    <mergeCell ref="B44:E44"/>
    <mergeCell ref="B57:D57"/>
    <mergeCell ref="B58:E58"/>
    <mergeCell ref="B59:E59"/>
    <mergeCell ref="B62:D62"/>
    <mergeCell ref="B79:E79"/>
    <mergeCell ref="B82:D82"/>
    <mergeCell ref="B83:E83"/>
    <mergeCell ref="B84:E84"/>
    <mergeCell ref="B87:D87"/>
    <mergeCell ref="B72:D72"/>
    <mergeCell ref="B73:E73"/>
    <mergeCell ref="B74:E74"/>
    <mergeCell ref="B77:D77"/>
    <mergeCell ref="B78:E78"/>
    <mergeCell ref="B97:D97"/>
    <mergeCell ref="B98:E98"/>
    <mergeCell ref="B99:E99"/>
    <mergeCell ref="B102:D102"/>
    <mergeCell ref="B103:E103"/>
    <mergeCell ref="B88:E88"/>
    <mergeCell ref="B89:E89"/>
    <mergeCell ref="B92:D92"/>
    <mergeCell ref="B93:E93"/>
    <mergeCell ref="B94:E94"/>
    <mergeCell ref="B113:E113"/>
    <mergeCell ref="B114:E114"/>
    <mergeCell ref="B117:D117"/>
    <mergeCell ref="B118:E118"/>
    <mergeCell ref="B119:E119"/>
    <mergeCell ref="B104:E104"/>
    <mergeCell ref="B107:D107"/>
    <mergeCell ref="B108:E108"/>
    <mergeCell ref="B109:E109"/>
    <mergeCell ref="B112:D112"/>
    <mergeCell ref="B129:E129"/>
    <mergeCell ref="B132:D132"/>
    <mergeCell ref="B133:E133"/>
    <mergeCell ref="B134:E134"/>
    <mergeCell ref="B137:D137"/>
    <mergeCell ref="B122:D122"/>
    <mergeCell ref="B123:E123"/>
    <mergeCell ref="B124:E124"/>
    <mergeCell ref="B127:D127"/>
    <mergeCell ref="B128:E128"/>
    <mergeCell ref="B147:D147"/>
    <mergeCell ref="B148:E148"/>
    <mergeCell ref="B149:E149"/>
    <mergeCell ref="B152:D152"/>
    <mergeCell ref="B153:E153"/>
    <mergeCell ref="B138:E138"/>
    <mergeCell ref="B139:E139"/>
    <mergeCell ref="B142:D142"/>
    <mergeCell ref="B143:E143"/>
    <mergeCell ref="B144:E144"/>
    <mergeCell ref="B163:E163"/>
    <mergeCell ref="B164:E164"/>
    <mergeCell ref="B167:D167"/>
    <mergeCell ref="B168:E168"/>
    <mergeCell ref="B169:E169"/>
    <mergeCell ref="B154:E154"/>
    <mergeCell ref="B157:D157"/>
    <mergeCell ref="B158:E158"/>
    <mergeCell ref="B159:E159"/>
    <mergeCell ref="B162:D162"/>
    <mergeCell ref="B179:E179"/>
    <mergeCell ref="B182:D182"/>
    <mergeCell ref="B183:E183"/>
    <mergeCell ref="B184:E184"/>
    <mergeCell ref="B187:D187"/>
    <mergeCell ref="B172:D172"/>
    <mergeCell ref="B173:E173"/>
    <mergeCell ref="B174:E174"/>
    <mergeCell ref="B177:D177"/>
    <mergeCell ref="B178:E178"/>
    <mergeCell ref="A2:H3"/>
    <mergeCell ref="B222:D222"/>
    <mergeCell ref="B223:E223"/>
    <mergeCell ref="B224:E224"/>
    <mergeCell ref="B213:E213"/>
    <mergeCell ref="B214:E214"/>
    <mergeCell ref="B217:D217"/>
    <mergeCell ref="B218:E218"/>
    <mergeCell ref="B219:E219"/>
    <mergeCell ref="B204:E204"/>
    <mergeCell ref="B207:D207"/>
    <mergeCell ref="B208:E208"/>
    <mergeCell ref="B209:E209"/>
    <mergeCell ref="B212:D212"/>
    <mergeCell ref="B197:D197"/>
    <mergeCell ref="B198:E198"/>
    <mergeCell ref="B199:E199"/>
    <mergeCell ref="B202:D202"/>
    <mergeCell ref="B203:E203"/>
    <mergeCell ref="B188:E188"/>
    <mergeCell ref="B189:E189"/>
    <mergeCell ref="B192:D192"/>
    <mergeCell ref="B193:E193"/>
    <mergeCell ref="B194:E194"/>
  </mergeCells>
  <hyperlinks>
    <hyperlink ref="D249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2012-10-16T08:09:43Z</cp:lastPrinted>
  <dcterms:created xsi:type="dcterms:W3CDTF">2012-04-02T10:33:59Z</dcterms:created>
  <dcterms:modified xsi:type="dcterms:W3CDTF">2012-10-16T08:21:39Z</dcterms:modified>
</cp:coreProperties>
</file>